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8D710D6D-4576-4996-B478-570B2501BDE6}" xr6:coauthVersionLast="47" xr6:coauthVersionMax="47" xr10:uidLastSave="{00000000-0000-0000-0000-000000000000}"/>
  <bookViews>
    <workbookView xWindow="31695" yWindow="765" windowWidth="21600" windowHeight="14205" tabRatio="500" xr2:uid="{00000000-000D-0000-FFFF-FFFF00000000}"/>
  </bookViews>
  <sheets>
    <sheet name="7x7" sheetId="8" r:id="rId1"/>
    <sheet name="9x9" sheetId="6" r:id="rId2"/>
    <sheet name="11x11" sheetId="3" r:id="rId3"/>
    <sheet name="使い方" sheetId="9" r:id="rId4"/>
    <sheet name="使用例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10" l="1"/>
  <c r="S68" i="10"/>
  <c r="S67" i="10"/>
  <c r="S66" i="10"/>
  <c r="S65" i="10"/>
  <c r="S64" i="10"/>
  <c r="S63" i="10"/>
  <c r="E63" i="10" a="1"/>
  <c r="E63" i="10" s="1"/>
  <c r="S62" i="10"/>
  <c r="S70" i="10" s="1"/>
  <c r="Q32" i="10" s="1"/>
  <c r="E61" i="10" a="1"/>
  <c r="E61" i="10" s="1"/>
  <c r="E60" i="10" a="1"/>
  <c r="E60" i="10" s="1"/>
  <c r="E59" i="10" a="1"/>
  <c r="E59" i="10" s="1"/>
  <c r="E58" i="10" a="1"/>
  <c r="E58" i="10" s="1"/>
  <c r="AJ57" i="10"/>
  <c r="AI57" i="10" s="1"/>
  <c r="E57" i="10" a="1"/>
  <c r="E57" i="10" s="1"/>
  <c r="E56" i="10"/>
  <c r="E56" i="10" a="1"/>
  <c r="Q55" i="10"/>
  <c r="Q57" i="10" s="1"/>
  <c r="Q30" i="10" s="1"/>
  <c r="E55" i="10"/>
  <c r="E55" i="10" a="1"/>
  <c r="AG54" i="10"/>
  <c r="AL54" i="10" s="1"/>
  <c r="Q54" i="10"/>
  <c r="Q56" i="10" s="1"/>
  <c r="E54" i="10" a="1"/>
  <c r="E54" i="10" s="1"/>
  <c r="E53" i="10" a="1"/>
  <c r="E53" i="10" s="1"/>
  <c r="AJ52" i="10"/>
  <c r="AI52" i="10" s="1"/>
  <c r="E52" i="10" a="1"/>
  <c r="E52" i="10" s="1"/>
  <c r="E66" i="10" s="1"/>
  <c r="E51" i="10"/>
  <c r="E51" i="10" a="1"/>
  <c r="E50" i="10"/>
  <c r="E50" i="10" a="1"/>
  <c r="U49" i="10"/>
  <c r="Y49" i="10" s="1"/>
  <c r="AA48" i="10"/>
  <c r="X48" i="10"/>
  <c r="AK60" i="10" s="1"/>
  <c r="W48" i="10"/>
  <c r="AA63" i="10" s="1"/>
  <c r="U48" i="10"/>
  <c r="W76" i="10" s="1"/>
  <c r="Q48" i="10"/>
  <c r="W47" i="10"/>
  <c r="X62" i="10" s="1"/>
  <c r="U47" i="10"/>
  <c r="Q47" i="10"/>
  <c r="W46" i="10"/>
  <c r="AA46" i="10" s="1"/>
  <c r="U46" i="10"/>
  <c r="AG58" i="10" s="1"/>
  <c r="AL58" i="10" s="1"/>
  <c r="Q46" i="10"/>
  <c r="W45" i="10"/>
  <c r="U45" i="10"/>
  <c r="Q45" i="10"/>
  <c r="W44" i="10"/>
  <c r="X59" i="10" s="1"/>
  <c r="U44" i="10"/>
  <c r="W59" i="10" s="1"/>
  <c r="Q44" i="10"/>
  <c r="W43" i="10"/>
  <c r="AA43" i="10" s="1"/>
  <c r="U43" i="10"/>
  <c r="W71" i="10" s="1"/>
  <c r="Y42" i="10"/>
  <c r="W42" i="10"/>
  <c r="V42" i="10"/>
  <c r="AH54" i="10" s="1"/>
  <c r="U42" i="10"/>
  <c r="Z57" i="10" s="1"/>
  <c r="R42" i="10"/>
  <c r="S42" i="10" s="1"/>
  <c r="Q42" i="10"/>
  <c r="J42" i="10"/>
  <c r="I42" i="10"/>
  <c r="H42" i="10"/>
  <c r="G42" i="10"/>
  <c r="F42" i="10"/>
  <c r="E42" i="10"/>
  <c r="D42" i="10"/>
  <c r="AF42" i="10" s="1"/>
  <c r="AA41" i="10"/>
  <c r="X41" i="10"/>
  <c r="AK53" i="10" s="1"/>
  <c r="W41" i="10"/>
  <c r="X56" i="10" s="1"/>
  <c r="U41" i="10"/>
  <c r="W69" i="10" s="1"/>
  <c r="R41" i="10"/>
  <c r="S41" i="10" s="1"/>
  <c r="Q41" i="10"/>
  <c r="J41" i="10"/>
  <c r="I41" i="10"/>
  <c r="H41" i="10"/>
  <c r="G41" i="10"/>
  <c r="F41" i="10"/>
  <c r="E41" i="10"/>
  <c r="D41" i="10"/>
  <c r="AF41" i="10" s="1"/>
  <c r="W40" i="10"/>
  <c r="X40" i="10" s="1"/>
  <c r="AK52" i="10" s="1"/>
  <c r="U40" i="10"/>
  <c r="Z40" i="10" s="1"/>
  <c r="R40" i="10"/>
  <c r="S40" i="10" s="1"/>
  <c r="Q40" i="10"/>
  <c r="J40" i="10"/>
  <c r="I40" i="10"/>
  <c r="H40" i="10"/>
  <c r="G40" i="10"/>
  <c r="F40" i="10"/>
  <c r="E40" i="10"/>
  <c r="D40" i="10"/>
  <c r="AF40" i="10" s="1"/>
  <c r="W39" i="10"/>
  <c r="AA39" i="10" s="1"/>
  <c r="U39" i="10"/>
  <c r="Z39" i="10" s="1"/>
  <c r="R39" i="10"/>
  <c r="S39" i="10" s="1"/>
  <c r="Q39" i="10"/>
  <c r="J39" i="10"/>
  <c r="I39" i="10"/>
  <c r="H39" i="10"/>
  <c r="G39" i="10"/>
  <c r="F39" i="10"/>
  <c r="E39" i="10"/>
  <c r="D39" i="10"/>
  <c r="AF39" i="10" s="1"/>
  <c r="W38" i="10"/>
  <c r="U38" i="10"/>
  <c r="Z71" i="10" s="1"/>
  <c r="AA71" i="10" s="1"/>
  <c r="R38" i="10"/>
  <c r="S38" i="10" s="1"/>
  <c r="Q38" i="10"/>
  <c r="J38" i="10"/>
  <c r="I38" i="10"/>
  <c r="H38" i="10"/>
  <c r="G38" i="10"/>
  <c r="F38" i="10"/>
  <c r="E38" i="10"/>
  <c r="D38" i="10"/>
  <c r="AF38" i="10" s="1"/>
  <c r="J37" i="10"/>
  <c r="I37" i="10"/>
  <c r="H37" i="10"/>
  <c r="G37" i="10"/>
  <c r="F37" i="10"/>
  <c r="E37" i="10"/>
  <c r="D37" i="10"/>
  <c r="AF37" i="10" s="1"/>
  <c r="J36" i="10"/>
  <c r="I36" i="10"/>
  <c r="H36" i="10"/>
  <c r="G36" i="10"/>
  <c r="AF36" i="10" s="1"/>
  <c r="F36" i="10"/>
  <c r="E36" i="10"/>
  <c r="D36" i="10"/>
  <c r="AF26" i="10"/>
  <c r="AF16" i="10" s="1"/>
  <c r="AF24" i="10"/>
  <c r="AF17" i="10"/>
  <c r="E61" i="6" a="1"/>
  <c r="E61" i="6" s="1"/>
  <c r="E60" i="6"/>
  <c r="E60" i="6" a="1"/>
  <c r="E59" i="6"/>
  <c r="E59" i="6" a="1"/>
  <c r="E58" i="6" a="1"/>
  <c r="E58" i="6" s="1"/>
  <c r="E57" i="6" a="1"/>
  <c r="E57" i="6" s="1"/>
  <c r="E56" i="6"/>
  <c r="E56" i="6" a="1"/>
  <c r="E55" i="6" a="1"/>
  <c r="E55" i="6" s="1"/>
  <c r="E54" i="6" a="1"/>
  <c r="E54" i="6" s="1"/>
  <c r="E53" i="6" a="1"/>
  <c r="E53" i="6" s="1"/>
  <c r="E52" i="6"/>
  <c r="E52" i="6" a="1"/>
  <c r="E51" i="6" a="1"/>
  <c r="E51" i="6" s="1"/>
  <c r="E50" i="6" a="1"/>
  <c r="E50" i="6" s="1"/>
  <c r="S69" i="3"/>
  <c r="S68" i="3"/>
  <c r="S67" i="3"/>
  <c r="S66" i="3"/>
  <c r="S65" i="3"/>
  <c r="S64" i="3"/>
  <c r="S63" i="3"/>
  <c r="E63" i="3" a="1"/>
  <c r="E63" i="3" s="1"/>
  <c r="AA62" i="3"/>
  <c r="S62" i="3"/>
  <c r="W61" i="3"/>
  <c r="E61" i="3" a="1"/>
  <c r="E61" i="3" s="1"/>
  <c r="AG60" i="3"/>
  <c r="AL60" i="3" s="1"/>
  <c r="E60" i="3" a="1"/>
  <c r="E60" i="3" s="1"/>
  <c r="E59" i="3" a="1"/>
  <c r="E59" i="3" s="1"/>
  <c r="E58" i="3" a="1"/>
  <c r="E58" i="3" s="1"/>
  <c r="E57" i="3" a="1"/>
  <c r="E57" i="3" s="1"/>
  <c r="AL56" i="3"/>
  <c r="AG56" i="3"/>
  <c r="E56" i="3" a="1"/>
  <c r="E56" i="3" s="1"/>
  <c r="AJ55" i="3"/>
  <c r="AI55" i="3" s="1"/>
  <c r="AA55" i="3"/>
  <c r="X55" i="3"/>
  <c r="W55" i="3"/>
  <c r="E55" i="3"/>
  <c r="E55" i="3" a="1"/>
  <c r="Q54" i="3"/>
  <c r="Q55" i="3" s="1"/>
  <c r="E54" i="3" a="1"/>
  <c r="E54" i="3" s="1"/>
  <c r="E53" i="3" a="1"/>
  <c r="E53" i="3" s="1"/>
  <c r="AK52" i="3"/>
  <c r="E52" i="3" a="1"/>
  <c r="E52" i="3" s="1"/>
  <c r="E51" i="3" a="1"/>
  <c r="E51" i="3" s="1"/>
  <c r="E50" i="3"/>
  <c r="E50" i="3" a="1"/>
  <c r="Y49" i="3"/>
  <c r="U49" i="3"/>
  <c r="V49" i="3" s="1"/>
  <c r="W48" i="3"/>
  <c r="U48" i="3"/>
  <c r="W76" i="3" s="1"/>
  <c r="Q48" i="3"/>
  <c r="AA47" i="3"/>
  <c r="X47" i="3"/>
  <c r="AK59" i="3" s="1"/>
  <c r="W47" i="3"/>
  <c r="X62" i="3" s="1"/>
  <c r="U47" i="3"/>
  <c r="Q47" i="3"/>
  <c r="Y46" i="3"/>
  <c r="W46" i="3"/>
  <c r="AA46" i="3" s="1"/>
  <c r="V46" i="3"/>
  <c r="AH58" i="3" s="1"/>
  <c r="U46" i="3"/>
  <c r="AG58" i="3" s="1"/>
  <c r="AL58" i="3" s="1"/>
  <c r="Q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W45" i="3"/>
  <c r="U45" i="3"/>
  <c r="Y45" i="3" s="1"/>
  <c r="Q45" i="3"/>
  <c r="N45" i="3"/>
  <c r="M45" i="3"/>
  <c r="L45" i="3"/>
  <c r="K45" i="3"/>
  <c r="J45" i="3"/>
  <c r="I45" i="3"/>
  <c r="H45" i="3"/>
  <c r="G45" i="3"/>
  <c r="F45" i="3"/>
  <c r="E45" i="3"/>
  <c r="D45" i="3"/>
  <c r="Y44" i="3"/>
  <c r="W44" i="3"/>
  <c r="X59" i="3" s="1"/>
  <c r="V44" i="3"/>
  <c r="AH56" i="3" s="1"/>
  <c r="U44" i="3"/>
  <c r="W59" i="3" s="1"/>
  <c r="Q44" i="3"/>
  <c r="N44" i="3"/>
  <c r="M44" i="3"/>
  <c r="L44" i="3"/>
  <c r="K44" i="3"/>
  <c r="J44" i="3"/>
  <c r="I44" i="3"/>
  <c r="H44" i="3"/>
  <c r="G44" i="3"/>
  <c r="F44" i="3"/>
  <c r="E44" i="3"/>
  <c r="D44" i="3"/>
  <c r="AA43" i="3"/>
  <c r="Z43" i="3"/>
  <c r="W43" i="3"/>
  <c r="X43" i="3" s="1"/>
  <c r="AK55" i="3" s="1"/>
  <c r="U43" i="3"/>
  <c r="Y43" i="3" s="1"/>
  <c r="N43" i="3"/>
  <c r="M43" i="3"/>
  <c r="L43" i="3"/>
  <c r="K43" i="3"/>
  <c r="J43" i="3"/>
  <c r="I43" i="3"/>
  <c r="H43" i="3"/>
  <c r="G43" i="3"/>
  <c r="F43" i="3"/>
  <c r="E43" i="3"/>
  <c r="D43" i="3"/>
  <c r="Z42" i="3"/>
  <c r="W42" i="3"/>
  <c r="U42" i="3"/>
  <c r="AG54" i="3" s="1"/>
  <c r="AL54" i="3" s="1"/>
  <c r="R42" i="3"/>
  <c r="S42" i="3" s="1"/>
  <c r="Q42" i="3"/>
  <c r="N42" i="3"/>
  <c r="M42" i="3"/>
  <c r="L42" i="3"/>
  <c r="K42" i="3"/>
  <c r="J42" i="3"/>
  <c r="I42" i="3"/>
  <c r="H42" i="3"/>
  <c r="G42" i="3"/>
  <c r="F42" i="3"/>
  <c r="E42" i="3"/>
  <c r="D42" i="3"/>
  <c r="AA41" i="3"/>
  <c r="X41" i="3"/>
  <c r="AK53" i="3" s="1"/>
  <c r="W41" i="3"/>
  <c r="X56" i="3" s="1"/>
  <c r="U41" i="3"/>
  <c r="W69" i="3" s="1"/>
  <c r="R41" i="3"/>
  <c r="S41" i="3" s="1"/>
  <c r="Q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AJ52" i="3" s="1"/>
  <c r="AI52" i="3" s="1"/>
  <c r="V40" i="3"/>
  <c r="AH52" i="3" s="1"/>
  <c r="U40" i="3"/>
  <c r="AG52" i="3" s="1"/>
  <c r="AL52" i="3" s="1"/>
  <c r="R40" i="3"/>
  <c r="S40" i="3" s="1"/>
  <c r="Q40" i="3"/>
  <c r="N40" i="3"/>
  <c r="M40" i="3"/>
  <c r="L40" i="3"/>
  <c r="K40" i="3"/>
  <c r="J40" i="3"/>
  <c r="I40" i="3"/>
  <c r="H40" i="3"/>
  <c r="G40" i="3"/>
  <c r="F40" i="3"/>
  <c r="E40" i="3"/>
  <c r="D40" i="3"/>
  <c r="W39" i="3"/>
  <c r="X39" i="3" s="1"/>
  <c r="AK51" i="3" s="1"/>
  <c r="V39" i="3"/>
  <c r="AH51" i="3" s="1"/>
  <c r="U39" i="3"/>
  <c r="W68" i="3" s="1"/>
  <c r="R39" i="3"/>
  <c r="S39" i="3" s="1"/>
  <c r="Q39" i="3"/>
  <c r="N39" i="3"/>
  <c r="M39" i="3"/>
  <c r="L39" i="3"/>
  <c r="K39" i="3"/>
  <c r="J39" i="3"/>
  <c r="I39" i="3"/>
  <c r="H39" i="3"/>
  <c r="G39" i="3"/>
  <c r="F39" i="3"/>
  <c r="E39" i="3"/>
  <c r="D39" i="3"/>
  <c r="W38" i="3"/>
  <c r="U38" i="3"/>
  <c r="AG50" i="3" s="1"/>
  <c r="R38" i="3"/>
  <c r="S38" i="3" s="1"/>
  <c r="Q38" i="3"/>
  <c r="N38" i="3"/>
  <c r="M38" i="3"/>
  <c r="L38" i="3"/>
  <c r="K38" i="3"/>
  <c r="J38" i="3"/>
  <c r="I38" i="3"/>
  <c r="H38" i="3"/>
  <c r="G38" i="3"/>
  <c r="F38" i="3"/>
  <c r="E38" i="3"/>
  <c r="D38" i="3"/>
  <c r="N37" i="3"/>
  <c r="M37" i="3"/>
  <c r="L37" i="3"/>
  <c r="K37" i="3"/>
  <c r="J37" i="3"/>
  <c r="I37" i="3"/>
  <c r="H37" i="3"/>
  <c r="G37" i="3"/>
  <c r="F37" i="3"/>
  <c r="E37" i="3"/>
  <c r="D37" i="3"/>
  <c r="N36" i="3"/>
  <c r="M36" i="3"/>
  <c r="L36" i="3"/>
  <c r="K36" i="3"/>
  <c r="J36" i="3"/>
  <c r="I36" i="3"/>
  <c r="H36" i="3"/>
  <c r="G36" i="3"/>
  <c r="F36" i="3"/>
  <c r="E36" i="3"/>
  <c r="D36" i="3"/>
  <c r="AF26" i="3"/>
  <c r="AF16" i="3" s="1"/>
  <c r="AF24" i="3"/>
  <c r="AF17" i="3"/>
  <c r="E61" i="8"/>
  <c r="E61" i="8" a="1"/>
  <c r="E60" i="8"/>
  <c r="E60" i="8" a="1"/>
  <c r="E59" i="8"/>
  <c r="E59" i="8" a="1"/>
  <c r="E58" i="8" a="1"/>
  <c r="E58" i="8" s="1"/>
  <c r="E57" i="8"/>
  <c r="E57" i="8" a="1"/>
  <c r="E56" i="8"/>
  <c r="E56" i="8" a="1"/>
  <c r="E55" i="8" a="1"/>
  <c r="E55" i="8" s="1"/>
  <c r="E54" i="8" a="1"/>
  <c r="E54" i="8" s="1"/>
  <c r="E53" i="8"/>
  <c r="E53" i="8" a="1"/>
  <c r="E52" i="8"/>
  <c r="E52" i="8" a="1"/>
  <c r="E51" i="8" a="1"/>
  <c r="E51" i="8" s="1"/>
  <c r="E50" i="8" a="1"/>
  <c r="E50" i="8" s="1"/>
  <c r="S69" i="8"/>
  <c r="S68" i="8"/>
  <c r="S67" i="8"/>
  <c r="S66" i="8"/>
  <c r="S65" i="8"/>
  <c r="S64" i="8"/>
  <c r="S63" i="8"/>
  <c r="E63" i="8" a="1"/>
  <c r="E63" i="8" s="1"/>
  <c r="AA62" i="8"/>
  <c r="X62" i="8"/>
  <c r="S62" i="8"/>
  <c r="AG60" i="8"/>
  <c r="AL60" i="8" s="1"/>
  <c r="AA60" i="8"/>
  <c r="AJ59" i="8"/>
  <c r="AI59" i="8" s="1"/>
  <c r="W59" i="8"/>
  <c r="AG58" i="8"/>
  <c r="AL58" i="8" s="1"/>
  <c r="AJ56" i="8"/>
  <c r="AI56" i="8" s="1"/>
  <c r="AJ55" i="8"/>
  <c r="AI55" i="8" s="1"/>
  <c r="Q54" i="8"/>
  <c r="Q55" i="8" s="1"/>
  <c r="U49" i="8"/>
  <c r="Y49" i="8" s="1"/>
  <c r="Z48" i="8"/>
  <c r="W48" i="8"/>
  <c r="U48" i="8"/>
  <c r="W76" i="8" s="1"/>
  <c r="Q48" i="8"/>
  <c r="AA47" i="8"/>
  <c r="X47" i="8"/>
  <c r="AK59" i="8" s="1"/>
  <c r="W47" i="8"/>
  <c r="U47" i="8"/>
  <c r="Q47" i="8"/>
  <c r="AA46" i="8"/>
  <c r="X46" i="8"/>
  <c r="AK58" i="8" s="1"/>
  <c r="W46" i="8"/>
  <c r="AA61" i="8" s="1"/>
  <c r="U46" i="8"/>
  <c r="W74" i="8" s="1"/>
  <c r="Q46" i="8"/>
  <c r="AA45" i="8"/>
  <c r="X45" i="8"/>
  <c r="AK57" i="8" s="1"/>
  <c r="W45" i="8"/>
  <c r="X60" i="8" s="1"/>
  <c r="U45" i="8"/>
  <c r="Q45" i="8"/>
  <c r="R43" i="8" s="1"/>
  <c r="S43" i="8" s="1"/>
  <c r="AA44" i="8"/>
  <c r="X44" i="8"/>
  <c r="AK56" i="8" s="1"/>
  <c r="W44" i="8"/>
  <c r="X59" i="8" s="1"/>
  <c r="U44" i="8"/>
  <c r="Z44" i="8" s="1"/>
  <c r="Q44" i="8"/>
  <c r="AA43" i="8"/>
  <c r="X43" i="8"/>
  <c r="AK55" i="8" s="1"/>
  <c r="W43" i="8"/>
  <c r="AA58" i="8" s="1"/>
  <c r="U43" i="8"/>
  <c r="W71" i="8" s="1"/>
  <c r="W42" i="8"/>
  <c r="U42" i="8"/>
  <c r="AG54" i="8" s="1"/>
  <c r="AL54" i="8" s="1"/>
  <c r="R42" i="8"/>
  <c r="S42" i="8" s="1"/>
  <c r="Q42" i="8"/>
  <c r="J42" i="8"/>
  <c r="I42" i="8"/>
  <c r="H42" i="8"/>
  <c r="G42" i="8"/>
  <c r="F42" i="8"/>
  <c r="E42" i="8"/>
  <c r="D42" i="8"/>
  <c r="W41" i="8"/>
  <c r="X56" i="8" s="1"/>
  <c r="U41" i="8"/>
  <c r="W69" i="8" s="1"/>
  <c r="R41" i="8"/>
  <c r="S41" i="8" s="1"/>
  <c r="Q41" i="8"/>
  <c r="J41" i="8"/>
  <c r="I41" i="8"/>
  <c r="H41" i="8"/>
  <c r="G41" i="8"/>
  <c r="F41" i="8"/>
  <c r="E41" i="8"/>
  <c r="D41" i="8"/>
  <c r="W40" i="8"/>
  <c r="AJ52" i="8" s="1"/>
  <c r="AI52" i="8" s="1"/>
  <c r="U40" i="8"/>
  <c r="Z40" i="8" s="1"/>
  <c r="R40" i="8"/>
  <c r="S40" i="8" s="1"/>
  <c r="Q40" i="8"/>
  <c r="J40" i="8"/>
  <c r="I40" i="8"/>
  <c r="H40" i="8"/>
  <c r="G40" i="8"/>
  <c r="F40" i="8"/>
  <c r="E40" i="8"/>
  <c r="D40" i="8"/>
  <c r="AA39" i="8"/>
  <c r="X39" i="8"/>
  <c r="AK51" i="8" s="1"/>
  <c r="W39" i="8"/>
  <c r="U39" i="8"/>
  <c r="Z39" i="8" s="1"/>
  <c r="R39" i="8"/>
  <c r="S39" i="8" s="1"/>
  <c r="Q39" i="8"/>
  <c r="J39" i="8"/>
  <c r="I39" i="8"/>
  <c r="H39" i="8"/>
  <c r="G39" i="8"/>
  <c r="F39" i="8"/>
  <c r="E39" i="8"/>
  <c r="D39" i="8"/>
  <c r="AF39" i="8" s="1"/>
  <c r="W38" i="8"/>
  <c r="U38" i="8"/>
  <c r="Z71" i="8" s="1"/>
  <c r="AA71" i="8" s="1"/>
  <c r="R38" i="8"/>
  <c r="S38" i="8" s="1"/>
  <c r="Q38" i="8"/>
  <c r="J38" i="8"/>
  <c r="I38" i="8"/>
  <c r="H38" i="8"/>
  <c r="G38" i="8"/>
  <c r="F38" i="8"/>
  <c r="E38" i="8"/>
  <c r="D38" i="8"/>
  <c r="J37" i="8"/>
  <c r="I37" i="8"/>
  <c r="H37" i="8"/>
  <c r="G37" i="8"/>
  <c r="F37" i="8"/>
  <c r="E37" i="8"/>
  <c r="D37" i="8"/>
  <c r="J36" i="8"/>
  <c r="I36" i="8"/>
  <c r="H36" i="8"/>
  <c r="G36" i="8"/>
  <c r="F36" i="8"/>
  <c r="E36" i="8"/>
  <c r="D36" i="8"/>
  <c r="AF26" i="8"/>
  <c r="AF16" i="8" s="1"/>
  <c r="AF24" i="8"/>
  <c r="AF17" i="8"/>
  <c r="S69" i="6"/>
  <c r="S68" i="6"/>
  <c r="S67" i="6"/>
  <c r="S66" i="6"/>
  <c r="S65" i="6"/>
  <c r="S64" i="6"/>
  <c r="S63" i="6"/>
  <c r="E63" i="6" a="1"/>
  <c r="E63" i="6" s="1"/>
  <c r="S62" i="6"/>
  <c r="Q54" i="6"/>
  <c r="Q55" i="6" s="1"/>
  <c r="U49" i="6"/>
  <c r="Y49" i="6" s="1"/>
  <c r="W48" i="6"/>
  <c r="U48" i="6"/>
  <c r="W76" i="6" s="1"/>
  <c r="Q48" i="6"/>
  <c r="W47" i="6"/>
  <c r="X62" i="6" s="1"/>
  <c r="U47" i="6"/>
  <c r="Q47" i="6"/>
  <c r="W46" i="6"/>
  <c r="AA46" i="6" s="1"/>
  <c r="U46" i="6"/>
  <c r="AG58" i="6" s="1"/>
  <c r="AL58" i="6" s="1"/>
  <c r="Q46" i="6"/>
  <c r="W45" i="6"/>
  <c r="U45" i="6"/>
  <c r="Q45" i="6"/>
  <c r="R43" i="6" s="1"/>
  <c r="S43" i="6" s="1"/>
  <c r="Y44" i="6"/>
  <c r="X44" i="6"/>
  <c r="AK56" i="6" s="1"/>
  <c r="W44" i="6"/>
  <c r="X59" i="6" s="1"/>
  <c r="V44" i="6"/>
  <c r="AH56" i="6" s="1"/>
  <c r="U44" i="6"/>
  <c r="W59" i="6" s="1"/>
  <c r="Q44" i="6"/>
  <c r="L44" i="6"/>
  <c r="K44" i="6"/>
  <c r="J44" i="6"/>
  <c r="I44" i="6"/>
  <c r="H44" i="6"/>
  <c r="G44" i="6"/>
  <c r="F44" i="6"/>
  <c r="E44" i="6"/>
  <c r="D44" i="6"/>
  <c r="AA43" i="6"/>
  <c r="Z43" i="6"/>
  <c r="X43" i="6"/>
  <c r="AK55" i="6" s="1"/>
  <c r="W43" i="6"/>
  <c r="AA58" i="6" s="1"/>
  <c r="U43" i="6"/>
  <c r="W71" i="6" s="1"/>
  <c r="L43" i="6"/>
  <c r="K43" i="6"/>
  <c r="J43" i="6"/>
  <c r="I43" i="6"/>
  <c r="H43" i="6"/>
  <c r="G43" i="6"/>
  <c r="F43" i="6"/>
  <c r="E43" i="6"/>
  <c r="D43" i="6"/>
  <c r="AA42" i="6"/>
  <c r="X42" i="6"/>
  <c r="AK54" i="6" s="1"/>
  <c r="W42" i="6"/>
  <c r="AA57" i="6" s="1"/>
  <c r="U42" i="6"/>
  <c r="AG54" i="6" s="1"/>
  <c r="AL54" i="6" s="1"/>
  <c r="R42" i="6"/>
  <c r="S42" i="6" s="1"/>
  <c r="Q42" i="6"/>
  <c r="L42" i="6"/>
  <c r="K42" i="6"/>
  <c r="J42" i="6"/>
  <c r="I42" i="6"/>
  <c r="H42" i="6"/>
  <c r="G42" i="6"/>
  <c r="F42" i="6"/>
  <c r="E42" i="6"/>
  <c r="D42" i="6"/>
  <c r="Z41" i="6"/>
  <c r="Y41" i="6"/>
  <c r="W41" i="6"/>
  <c r="X56" i="6" s="1"/>
  <c r="V41" i="6"/>
  <c r="AH53" i="6" s="1"/>
  <c r="U41" i="6"/>
  <c r="W69" i="6" s="1"/>
  <c r="R41" i="6"/>
  <c r="S41" i="6" s="1"/>
  <c r="Q41" i="6"/>
  <c r="L41" i="6"/>
  <c r="K41" i="6"/>
  <c r="J41" i="6"/>
  <c r="I41" i="6"/>
  <c r="H41" i="6"/>
  <c r="G41" i="6"/>
  <c r="F41" i="6"/>
  <c r="E41" i="6"/>
  <c r="D41" i="6"/>
  <c r="AA40" i="6"/>
  <c r="Z40" i="6"/>
  <c r="W40" i="6"/>
  <c r="AJ52" i="6" s="1"/>
  <c r="AI52" i="6" s="1"/>
  <c r="V40" i="6"/>
  <c r="AH52" i="6" s="1"/>
  <c r="U40" i="6"/>
  <c r="Y40" i="6" s="1"/>
  <c r="R40" i="6"/>
  <c r="S40" i="6" s="1"/>
  <c r="Q40" i="6"/>
  <c r="L40" i="6"/>
  <c r="K40" i="6"/>
  <c r="J40" i="6"/>
  <c r="I40" i="6"/>
  <c r="H40" i="6"/>
  <c r="G40" i="6"/>
  <c r="F40" i="6"/>
  <c r="E40" i="6"/>
  <c r="D40" i="6"/>
  <c r="W39" i="6"/>
  <c r="U39" i="6"/>
  <c r="V39" i="6" s="1"/>
  <c r="AH51" i="6" s="1"/>
  <c r="R39" i="6"/>
  <c r="S39" i="6" s="1"/>
  <c r="Q39" i="6"/>
  <c r="L39" i="6"/>
  <c r="K39" i="6"/>
  <c r="J39" i="6"/>
  <c r="I39" i="6"/>
  <c r="H39" i="6"/>
  <c r="G39" i="6"/>
  <c r="F39" i="6"/>
  <c r="E39" i="6"/>
  <c r="D39" i="6"/>
  <c r="W38" i="6"/>
  <c r="U38" i="6"/>
  <c r="Z71" i="6" s="1"/>
  <c r="AA71" i="6" s="1"/>
  <c r="R38" i="6"/>
  <c r="S38" i="6" s="1"/>
  <c r="Q38" i="6"/>
  <c r="AF15" i="6" s="1"/>
  <c r="L38" i="6"/>
  <c r="K38" i="6"/>
  <c r="J38" i="6"/>
  <c r="I38" i="6"/>
  <c r="H38" i="6"/>
  <c r="G38" i="6"/>
  <c r="F38" i="6"/>
  <c r="E38" i="6"/>
  <c r="D38" i="6"/>
  <c r="L37" i="6"/>
  <c r="K37" i="6"/>
  <c r="J37" i="6"/>
  <c r="I37" i="6"/>
  <c r="H37" i="6"/>
  <c r="G37" i="6"/>
  <c r="F37" i="6"/>
  <c r="E37" i="6"/>
  <c r="D37" i="6"/>
  <c r="L36" i="6"/>
  <c r="K36" i="6"/>
  <c r="J36" i="6"/>
  <c r="I36" i="6"/>
  <c r="H36" i="6"/>
  <c r="G36" i="6"/>
  <c r="F36" i="6"/>
  <c r="E36" i="6"/>
  <c r="D36" i="6"/>
  <c r="AF26" i="6"/>
  <c r="AF16" i="6" s="1"/>
  <c r="AF24" i="6"/>
  <c r="AF17" i="6"/>
  <c r="AF15" i="10" l="1"/>
  <c r="AF23" i="10" s="1"/>
  <c r="R43" i="10"/>
  <c r="S43" i="10" s="1"/>
  <c r="S49" i="10" s="1"/>
  <c r="K29" i="10"/>
  <c r="H29" i="10"/>
  <c r="AF47" i="10"/>
  <c r="E64" i="10"/>
  <c r="E65" i="10" s="1"/>
  <c r="AA40" i="10"/>
  <c r="Y41" i="10"/>
  <c r="AG50" i="10"/>
  <c r="W55" i="10"/>
  <c r="AJ55" i="10"/>
  <c r="AI55" i="10" s="1"/>
  <c r="Z59" i="10"/>
  <c r="AG60" i="10"/>
  <c r="AL60" i="10" s="1"/>
  <c r="W61" i="10"/>
  <c r="Z69" i="10"/>
  <c r="AA69" i="10" s="1"/>
  <c r="X38" i="10"/>
  <c r="AK50" i="10" s="1"/>
  <c r="V39" i="10"/>
  <c r="AH51" i="10" s="1"/>
  <c r="Z41" i="10"/>
  <c r="X42" i="10"/>
  <c r="AK54" i="10" s="1"/>
  <c r="V43" i="10"/>
  <c r="AH55" i="10" s="1"/>
  <c r="V44" i="10"/>
  <c r="AH56" i="10" s="1"/>
  <c r="V45" i="10"/>
  <c r="AH57" i="10" s="1"/>
  <c r="V46" i="10"/>
  <c r="AH58" i="10" s="1"/>
  <c r="V47" i="10"/>
  <c r="AH59" i="10" s="1"/>
  <c r="AG53" i="10"/>
  <c r="AL53" i="10" s="1"/>
  <c r="X55" i="10"/>
  <c r="AA56" i="10"/>
  <c r="AG57" i="10"/>
  <c r="AL57" i="10" s="1"/>
  <c r="W58" i="10"/>
  <c r="AJ58" i="10"/>
  <c r="AI58" i="10" s="1"/>
  <c r="X61" i="10"/>
  <c r="W67" i="10"/>
  <c r="W72" i="10"/>
  <c r="V48" i="10"/>
  <c r="AH60" i="10" s="1"/>
  <c r="V49" i="10"/>
  <c r="AG51" i="10"/>
  <c r="AL51" i="10" s="1"/>
  <c r="W54" i="10"/>
  <c r="AJ54" i="10"/>
  <c r="AI54" i="10" s="1"/>
  <c r="X58" i="10"/>
  <c r="Z61" i="10"/>
  <c r="Z72" i="10"/>
  <c r="AA72" i="10" s="1"/>
  <c r="Z38" i="10"/>
  <c r="X39" i="10"/>
  <c r="AK51" i="10" s="1"/>
  <c r="Z42" i="10"/>
  <c r="X43" i="10"/>
  <c r="AK55" i="10" s="1"/>
  <c r="X44" i="10"/>
  <c r="AK56" i="10" s="1"/>
  <c r="X45" i="10"/>
  <c r="AK57" i="10" s="1"/>
  <c r="X46" i="10"/>
  <c r="AK58" i="10" s="1"/>
  <c r="X47" i="10"/>
  <c r="AK59" i="10" s="1"/>
  <c r="AJ50" i="10"/>
  <c r="AI50" i="10" s="1"/>
  <c r="X54" i="10"/>
  <c r="AA55" i="10"/>
  <c r="AG56" i="10"/>
  <c r="AL56" i="10" s="1"/>
  <c r="Z58" i="10"/>
  <c r="AG59" i="10"/>
  <c r="AL59" i="10" s="1"/>
  <c r="W60" i="10"/>
  <c r="AJ60" i="10"/>
  <c r="AI60" i="10" s="1"/>
  <c r="W68" i="10"/>
  <c r="W70" i="10"/>
  <c r="Y38" i="10"/>
  <c r="V40" i="10"/>
  <c r="AH52" i="10" s="1"/>
  <c r="AA38" i="10"/>
  <c r="Y39" i="10"/>
  <c r="AA42" i="10"/>
  <c r="Y43" i="10"/>
  <c r="Y44" i="10"/>
  <c r="Y45" i="10"/>
  <c r="Y46" i="10"/>
  <c r="Y47" i="10"/>
  <c r="AG52" i="10"/>
  <c r="AL52" i="10" s="1"/>
  <c r="W53" i="10"/>
  <c r="AJ53" i="10"/>
  <c r="AI53" i="10" s="1"/>
  <c r="Z54" i="10"/>
  <c r="W57" i="10"/>
  <c r="X60" i="10"/>
  <c r="W63" i="10"/>
  <c r="Z68" i="10"/>
  <c r="AA68" i="10" s="1"/>
  <c r="Z70" i="10"/>
  <c r="AA70" i="10" s="1"/>
  <c r="W73" i="10"/>
  <c r="V41" i="10"/>
  <c r="AH53" i="10" s="1"/>
  <c r="Z43" i="10"/>
  <c r="Z44" i="10"/>
  <c r="Z45" i="10"/>
  <c r="Z46" i="10"/>
  <c r="Z47" i="10"/>
  <c r="Y48" i="10"/>
  <c r="AJ51" i="10"/>
  <c r="AI51" i="10" s="1"/>
  <c r="X53" i="10"/>
  <c r="AA54" i="10"/>
  <c r="AG55" i="10"/>
  <c r="AL55" i="10" s="1"/>
  <c r="X57" i="10"/>
  <c r="W62" i="10"/>
  <c r="X63" i="10"/>
  <c r="W74" i="10"/>
  <c r="Y40" i="10"/>
  <c r="AA44" i="10"/>
  <c r="AA45" i="10"/>
  <c r="AA47" i="10"/>
  <c r="Z48" i="10"/>
  <c r="Z53" i="10"/>
  <c r="W56" i="10"/>
  <c r="AJ56" i="10"/>
  <c r="AI56" i="10" s="1"/>
  <c r="AJ59" i="10"/>
  <c r="AI59" i="10" s="1"/>
  <c r="W75" i="10"/>
  <c r="V38" i="10"/>
  <c r="AH50" i="10" s="1"/>
  <c r="Z38" i="3"/>
  <c r="Y39" i="3"/>
  <c r="Z39" i="3"/>
  <c r="X54" i="3"/>
  <c r="Z71" i="3"/>
  <c r="AA71" i="3" s="1"/>
  <c r="Z54" i="3"/>
  <c r="S70" i="3"/>
  <c r="Q32" i="3" s="1"/>
  <c r="AF15" i="3"/>
  <c r="R43" i="3"/>
  <c r="S43" i="3" s="1"/>
  <c r="AF37" i="3"/>
  <c r="AF38" i="3"/>
  <c r="AF40" i="3"/>
  <c r="E66" i="3"/>
  <c r="AF41" i="3"/>
  <c r="AF42" i="3"/>
  <c r="AF44" i="3"/>
  <c r="AF45" i="3"/>
  <c r="AF46" i="3"/>
  <c r="AF43" i="3"/>
  <c r="AF36" i="3"/>
  <c r="AF47" i="3" s="1"/>
  <c r="AF39" i="3"/>
  <c r="E64" i="3"/>
  <c r="E65" i="3" s="1"/>
  <c r="S49" i="3"/>
  <c r="AA57" i="3"/>
  <c r="K29" i="3"/>
  <c r="H29" i="3"/>
  <c r="Z62" i="3"/>
  <c r="Z59" i="3"/>
  <c r="V41" i="3"/>
  <c r="AH53" i="3" s="1"/>
  <c r="X42" i="3"/>
  <c r="AK54" i="3" s="1"/>
  <c r="V47" i="3"/>
  <c r="AH59" i="3" s="1"/>
  <c r="AG53" i="3"/>
  <c r="AL53" i="3" s="1"/>
  <c r="AA56" i="3"/>
  <c r="AG57" i="3"/>
  <c r="AL57" i="3" s="1"/>
  <c r="W58" i="3"/>
  <c r="AJ58" i="3"/>
  <c r="AI58" i="3" s="1"/>
  <c r="AA59" i="3"/>
  <c r="X61" i="3"/>
  <c r="W67" i="3"/>
  <c r="W72" i="3"/>
  <c r="Z69" i="3"/>
  <c r="AA69" i="3" s="1"/>
  <c r="X38" i="3"/>
  <c r="AK50" i="3" s="1"/>
  <c r="Y38" i="3"/>
  <c r="AA39" i="3"/>
  <c r="Y42" i="3"/>
  <c r="X44" i="3"/>
  <c r="AK56" i="3" s="1"/>
  <c r="X46" i="3"/>
  <c r="V48" i="3"/>
  <c r="AH60" i="3" s="1"/>
  <c r="AG51" i="3"/>
  <c r="AL51" i="3" s="1"/>
  <c r="W54" i="3"/>
  <c r="AJ54" i="3"/>
  <c r="AI54" i="3" s="1"/>
  <c r="Z55" i="3"/>
  <c r="X58" i="3"/>
  <c r="Z61" i="3"/>
  <c r="Z72" i="3"/>
  <c r="AA72" i="3" s="1"/>
  <c r="Z58" i="3"/>
  <c r="AG59" i="3"/>
  <c r="AL59" i="3" s="1"/>
  <c r="W60" i="3"/>
  <c r="AJ60" i="3"/>
  <c r="AI60" i="3" s="1"/>
  <c r="AA38" i="3"/>
  <c r="AA37" i="3" s="1"/>
  <c r="Y41" i="3"/>
  <c r="AA42" i="3"/>
  <c r="V43" i="3"/>
  <c r="AH55" i="3" s="1"/>
  <c r="Z44" i="3"/>
  <c r="V45" i="3"/>
  <c r="AH57" i="3" s="1"/>
  <c r="Z46" i="3"/>
  <c r="Y47" i="3"/>
  <c r="X48" i="3"/>
  <c r="AK60" i="3" s="1"/>
  <c r="W53" i="3"/>
  <c r="AJ53" i="3"/>
  <c r="AI53" i="3" s="1"/>
  <c r="W57" i="3"/>
  <c r="AJ57" i="3"/>
  <c r="AI57" i="3" s="1"/>
  <c r="AA58" i="3"/>
  <c r="X60" i="3"/>
  <c r="W63" i="3"/>
  <c r="Z68" i="3"/>
  <c r="AA68" i="3" s="1"/>
  <c r="Z70" i="3"/>
  <c r="AA70" i="3" s="1"/>
  <c r="W73" i="3"/>
  <c r="AJ50" i="3"/>
  <c r="AI50" i="3" s="1"/>
  <c r="Z41" i="3"/>
  <c r="AA44" i="3"/>
  <c r="Z47" i="3"/>
  <c r="Y48" i="3"/>
  <c r="AL50" i="3"/>
  <c r="AJ51" i="3"/>
  <c r="AI51" i="3" s="1"/>
  <c r="X53" i="3"/>
  <c r="AA54" i="3"/>
  <c r="AG55" i="3"/>
  <c r="AL55" i="3" s="1"/>
  <c r="Q56" i="3"/>
  <c r="Q57" i="3" s="1"/>
  <c r="Q30" i="3" s="1"/>
  <c r="X57" i="3"/>
  <c r="Z60" i="3"/>
  <c r="W62" i="3"/>
  <c r="X63" i="3"/>
  <c r="W74" i="3"/>
  <c r="W70" i="3"/>
  <c r="X45" i="3"/>
  <c r="AK57" i="3" s="1"/>
  <c r="Z48" i="3"/>
  <c r="W56" i="3"/>
  <c r="AJ56" i="3"/>
  <c r="AI56" i="3" s="1"/>
  <c r="AJ59" i="3"/>
  <c r="AI59" i="3" s="1"/>
  <c r="Z63" i="3"/>
  <c r="W71" i="3"/>
  <c r="W75" i="3"/>
  <c r="V38" i="3"/>
  <c r="AH50" i="3" s="1"/>
  <c r="V42" i="3"/>
  <c r="AH54" i="3" s="1"/>
  <c r="AA48" i="3"/>
  <c r="Y41" i="8"/>
  <c r="V40" i="8"/>
  <c r="AH52" i="8" s="1"/>
  <c r="Z41" i="8"/>
  <c r="Y40" i="8"/>
  <c r="W55" i="8"/>
  <c r="AA54" i="8"/>
  <c r="AA40" i="8"/>
  <c r="S70" i="8"/>
  <c r="Q32" i="8" s="1"/>
  <c r="AF15" i="8"/>
  <c r="AF42" i="8"/>
  <c r="AF41" i="8"/>
  <c r="AF38" i="8"/>
  <c r="AF40" i="8"/>
  <c r="AF37" i="8"/>
  <c r="E66" i="8"/>
  <c r="AF36" i="8"/>
  <c r="AF47" i="8" s="1"/>
  <c r="AF23" i="8" s="1"/>
  <c r="E64" i="8"/>
  <c r="E65" i="8" s="1"/>
  <c r="S49" i="8"/>
  <c r="K29" i="8"/>
  <c r="H29" i="8"/>
  <c r="AG50" i="8"/>
  <c r="X38" i="8"/>
  <c r="AK50" i="8" s="1"/>
  <c r="V39" i="8"/>
  <c r="AH51" i="8" s="1"/>
  <c r="X42" i="8"/>
  <c r="AK54" i="8" s="1"/>
  <c r="V43" i="8"/>
  <c r="AH55" i="8" s="1"/>
  <c r="V44" i="8"/>
  <c r="AH56" i="8" s="1"/>
  <c r="V45" i="8"/>
  <c r="AH57" i="8" s="1"/>
  <c r="V46" i="8"/>
  <c r="AH58" i="8" s="1"/>
  <c r="V47" i="8"/>
  <c r="AH59" i="8" s="1"/>
  <c r="AG53" i="8"/>
  <c r="AL53" i="8" s="1"/>
  <c r="X55" i="8"/>
  <c r="AG57" i="8"/>
  <c r="AL57" i="8" s="1"/>
  <c r="W58" i="8"/>
  <c r="AJ58" i="8"/>
  <c r="AI58" i="8" s="1"/>
  <c r="AA59" i="8"/>
  <c r="X61" i="8"/>
  <c r="W67" i="8"/>
  <c r="W72" i="8"/>
  <c r="Z59" i="8"/>
  <c r="W61" i="8"/>
  <c r="Z69" i="8"/>
  <c r="AA69" i="8" s="1"/>
  <c r="Y38" i="8"/>
  <c r="AA41" i="8"/>
  <c r="Y42" i="8"/>
  <c r="V48" i="8"/>
  <c r="V49" i="8"/>
  <c r="AG51" i="8"/>
  <c r="AL51" i="8" s="1"/>
  <c r="W54" i="8"/>
  <c r="AJ54" i="8"/>
  <c r="AI54" i="8" s="1"/>
  <c r="Z55" i="8"/>
  <c r="X58" i="8"/>
  <c r="Z61" i="8"/>
  <c r="Z72" i="8"/>
  <c r="AA72" i="8" s="1"/>
  <c r="Z38" i="8"/>
  <c r="AA37" i="8" s="1"/>
  <c r="Z42" i="8"/>
  <c r="AJ50" i="8"/>
  <c r="AI50" i="8" s="1"/>
  <c r="X54" i="8"/>
  <c r="AG56" i="8"/>
  <c r="AL56" i="8" s="1"/>
  <c r="Z58" i="8"/>
  <c r="AG59" i="8"/>
  <c r="AL59" i="8" s="1"/>
  <c r="W60" i="8"/>
  <c r="AJ60" i="8"/>
  <c r="AI60" i="8" s="1"/>
  <c r="W68" i="8"/>
  <c r="W70" i="8"/>
  <c r="AA38" i="8"/>
  <c r="Y39" i="8"/>
  <c r="AA42" i="8"/>
  <c r="Y43" i="8"/>
  <c r="Y44" i="8"/>
  <c r="Y45" i="8"/>
  <c r="Y46" i="8"/>
  <c r="Y47" i="8"/>
  <c r="X48" i="8"/>
  <c r="AK60" i="8" s="1"/>
  <c r="AG52" i="8"/>
  <c r="AL52" i="8" s="1"/>
  <c r="W53" i="8"/>
  <c r="AJ53" i="8"/>
  <c r="AI53" i="8" s="1"/>
  <c r="Z54" i="8"/>
  <c r="W57" i="8"/>
  <c r="AJ57" i="8"/>
  <c r="AI57" i="8" s="1"/>
  <c r="W63" i="8"/>
  <c r="Z68" i="8"/>
  <c r="AA68" i="8" s="1"/>
  <c r="Z70" i="8"/>
  <c r="AA70" i="8" s="1"/>
  <c r="W73" i="8"/>
  <c r="X40" i="8"/>
  <c r="AK52" i="8" s="1"/>
  <c r="V41" i="8"/>
  <c r="Z43" i="8"/>
  <c r="Z45" i="8"/>
  <c r="Z46" i="8"/>
  <c r="Z47" i="8"/>
  <c r="Y48" i="8"/>
  <c r="AJ51" i="8"/>
  <c r="AI51" i="8" s="1"/>
  <c r="X53" i="8"/>
  <c r="AG55" i="8"/>
  <c r="AL55" i="8" s="1"/>
  <c r="Q56" i="8"/>
  <c r="Q57" i="8" s="1"/>
  <c r="Q30" i="8" s="1"/>
  <c r="X57" i="8"/>
  <c r="W62" i="8"/>
  <c r="X63" i="8"/>
  <c r="W75" i="8"/>
  <c r="W56" i="8"/>
  <c r="Z57" i="8"/>
  <c r="V38" i="8"/>
  <c r="AH50" i="8" s="1"/>
  <c r="X41" i="8"/>
  <c r="AK53" i="8" s="1"/>
  <c r="V42" i="8"/>
  <c r="AH54" i="8" s="1"/>
  <c r="AA48" i="8"/>
  <c r="AF36" i="6"/>
  <c r="AF47" i="6" s="1"/>
  <c r="AF23" i="6" s="1"/>
  <c r="AF37" i="6"/>
  <c r="AF44" i="6"/>
  <c r="E66" i="6"/>
  <c r="K29" i="6" s="1"/>
  <c r="AF38" i="6"/>
  <c r="AF43" i="6"/>
  <c r="AF41" i="6"/>
  <c r="AF40" i="6"/>
  <c r="AF42" i="6"/>
  <c r="AF39" i="6"/>
  <c r="S70" i="6"/>
  <c r="Q32" i="6" s="1"/>
  <c r="AA60" i="6"/>
  <c r="S49" i="6"/>
  <c r="E64" i="6"/>
  <c r="E65" i="6" s="1"/>
  <c r="Z62" i="6"/>
  <c r="Y38" i="6"/>
  <c r="AA38" i="6"/>
  <c r="AG50" i="6"/>
  <c r="W55" i="6"/>
  <c r="AJ55" i="6"/>
  <c r="AI55" i="6" s="1"/>
  <c r="Z56" i="6"/>
  <c r="Z59" i="6"/>
  <c r="AG60" i="6"/>
  <c r="AL60" i="6" s="1"/>
  <c r="W61" i="6"/>
  <c r="AA62" i="6"/>
  <c r="Z69" i="6"/>
  <c r="AA69" i="6" s="1"/>
  <c r="X39" i="6"/>
  <c r="AK51" i="6" s="1"/>
  <c r="X41" i="6"/>
  <c r="AK53" i="6" s="1"/>
  <c r="Y43" i="6"/>
  <c r="V45" i="6"/>
  <c r="AH57" i="6" s="1"/>
  <c r="V46" i="6"/>
  <c r="AH58" i="6" s="1"/>
  <c r="V47" i="6"/>
  <c r="AH59" i="6" s="1"/>
  <c r="AG53" i="6"/>
  <c r="AL53" i="6" s="1"/>
  <c r="X55" i="6"/>
  <c r="AG57" i="6"/>
  <c r="AL57" i="6" s="1"/>
  <c r="W58" i="6"/>
  <c r="AJ58" i="6"/>
  <c r="AI58" i="6" s="1"/>
  <c r="AA59" i="6"/>
  <c r="X61" i="6"/>
  <c r="W67" i="6"/>
  <c r="W72" i="6"/>
  <c r="Y39" i="6"/>
  <c r="V48" i="6"/>
  <c r="AH60" i="6" s="1"/>
  <c r="V49" i="6"/>
  <c r="AG51" i="6"/>
  <c r="AL51" i="6" s="1"/>
  <c r="W54" i="6"/>
  <c r="AJ54" i="6"/>
  <c r="AI54" i="6" s="1"/>
  <c r="Z55" i="6"/>
  <c r="X58" i="6"/>
  <c r="Z72" i="6"/>
  <c r="AA72" i="6" s="1"/>
  <c r="V38" i="6"/>
  <c r="AH50" i="6" s="1"/>
  <c r="Z39" i="6"/>
  <c r="V42" i="6"/>
  <c r="AH54" i="6" s="1"/>
  <c r="X45" i="6"/>
  <c r="AK57" i="6" s="1"/>
  <c r="X46" i="6"/>
  <c r="AK58" i="6" s="1"/>
  <c r="X47" i="6"/>
  <c r="AK59" i="6" s="1"/>
  <c r="AJ50" i="6"/>
  <c r="AI50" i="6" s="1"/>
  <c r="X54" i="6"/>
  <c r="AG56" i="6"/>
  <c r="AL56" i="6" s="1"/>
  <c r="Z58" i="6"/>
  <c r="AG59" i="6"/>
  <c r="AL59" i="6" s="1"/>
  <c r="W60" i="6"/>
  <c r="AJ60" i="6"/>
  <c r="AI60" i="6" s="1"/>
  <c r="W68" i="6"/>
  <c r="W70" i="6"/>
  <c r="AA41" i="6"/>
  <c r="Z44" i="6"/>
  <c r="Y45" i="6"/>
  <c r="Y46" i="6"/>
  <c r="Y47" i="6"/>
  <c r="X48" i="6"/>
  <c r="AK60" i="6" s="1"/>
  <c r="AG52" i="6"/>
  <c r="AL52" i="6" s="1"/>
  <c r="W53" i="6"/>
  <c r="AJ53" i="6"/>
  <c r="AI53" i="6" s="1"/>
  <c r="Z54" i="6"/>
  <c r="W57" i="6"/>
  <c r="AJ57" i="6"/>
  <c r="AI57" i="6" s="1"/>
  <c r="X60" i="6"/>
  <c r="W63" i="6"/>
  <c r="Z68" i="6"/>
  <c r="AA68" i="6" s="1"/>
  <c r="Z70" i="6"/>
  <c r="AA70" i="6" s="1"/>
  <c r="W73" i="6"/>
  <c r="AA39" i="6"/>
  <c r="X38" i="6"/>
  <c r="AK50" i="6" s="1"/>
  <c r="X40" i="6"/>
  <c r="AK52" i="6" s="1"/>
  <c r="AA44" i="6"/>
  <c r="Z45" i="6"/>
  <c r="Z46" i="6"/>
  <c r="Z47" i="6"/>
  <c r="Y48" i="6"/>
  <c r="AJ51" i="6"/>
  <c r="AI51" i="6" s="1"/>
  <c r="X53" i="6"/>
  <c r="AG55" i="6"/>
  <c r="AL55" i="6" s="1"/>
  <c r="Q56" i="6"/>
  <c r="Q57" i="6" s="1"/>
  <c r="Q30" i="6" s="1"/>
  <c r="X57" i="6"/>
  <c r="W62" i="6"/>
  <c r="X63" i="6"/>
  <c r="W74" i="6"/>
  <c r="Y42" i="6"/>
  <c r="V43" i="6"/>
  <c r="AH55" i="6" s="1"/>
  <c r="AA45" i="6"/>
  <c r="AA47" i="6"/>
  <c r="Z48" i="6"/>
  <c r="Z53" i="6"/>
  <c r="W56" i="6"/>
  <c r="AJ56" i="6"/>
  <c r="AI56" i="6" s="1"/>
  <c r="Z57" i="6"/>
  <c r="AJ59" i="6"/>
  <c r="AI59" i="6" s="1"/>
  <c r="Z63" i="6"/>
  <c r="W75" i="6"/>
  <c r="Z38" i="6"/>
  <c r="Z42" i="6"/>
  <c r="AA48" i="6"/>
  <c r="AA66" i="10" l="1"/>
  <c r="X65" i="10"/>
  <c r="Z60" i="10"/>
  <c r="Z55" i="10"/>
  <c r="AA57" i="10"/>
  <c r="AA59" i="10"/>
  <c r="AL50" i="10"/>
  <c r="AF50" i="10" s="1"/>
  <c r="K30" i="10"/>
  <c r="H30" i="10"/>
  <c r="AA58" i="10"/>
  <c r="AA62" i="10"/>
  <c r="R28" i="10"/>
  <c r="Q28" i="10"/>
  <c r="Z62" i="10"/>
  <c r="Z63" i="10"/>
  <c r="AA61" i="10"/>
  <c r="AA37" i="10"/>
  <c r="AA60" i="10"/>
  <c r="AA53" i="10"/>
  <c r="AA52" i="10" s="1"/>
  <c r="X51" i="10"/>
  <c r="Z56" i="10"/>
  <c r="AF4" i="10"/>
  <c r="W2" i="10" s="1"/>
  <c r="H29" i="6"/>
  <c r="AA66" i="3"/>
  <c r="AF23" i="3"/>
  <c r="AF4" i="3" s="1"/>
  <c r="W2" i="3" s="1"/>
  <c r="W28" i="3"/>
  <c r="X28" i="3"/>
  <c r="R28" i="3"/>
  <c r="Q28" i="3"/>
  <c r="Z53" i="3"/>
  <c r="W29" i="3"/>
  <c r="X29" i="3"/>
  <c r="AA53" i="3"/>
  <c r="Z56" i="3"/>
  <c r="AA61" i="3"/>
  <c r="AK58" i="3"/>
  <c r="K30" i="3"/>
  <c r="H30" i="3"/>
  <c r="X65" i="3"/>
  <c r="AA60" i="3"/>
  <c r="Z57" i="3"/>
  <c r="X51" i="3"/>
  <c r="AA63" i="3"/>
  <c r="AF50" i="3"/>
  <c r="AF4" i="8"/>
  <c r="W2" i="8" s="1"/>
  <c r="AA56" i="8"/>
  <c r="AH53" i="8"/>
  <c r="Z56" i="8"/>
  <c r="Z63" i="8"/>
  <c r="AH60" i="8"/>
  <c r="Z53" i="8"/>
  <c r="X51" i="8"/>
  <c r="AL50" i="8"/>
  <c r="AF50" i="8" s="1"/>
  <c r="X65" i="8"/>
  <c r="R28" i="8"/>
  <c r="Q28" i="8"/>
  <c r="AA63" i="8"/>
  <c r="AA66" i="8"/>
  <c r="AA55" i="8"/>
  <c r="K30" i="8"/>
  <c r="H30" i="8"/>
  <c r="AA53" i="8"/>
  <c r="AA57" i="8"/>
  <c r="X28" i="8"/>
  <c r="W28" i="8"/>
  <c r="Z60" i="8"/>
  <c r="Z62" i="8"/>
  <c r="AA54" i="6"/>
  <c r="X65" i="6"/>
  <c r="W32" i="6" s="1"/>
  <c r="X32" i="6"/>
  <c r="AL50" i="6"/>
  <c r="AF50" i="6" s="1"/>
  <c r="Q28" i="6"/>
  <c r="R28" i="6"/>
  <c r="AF4" i="6"/>
  <c r="W2" i="6" s="1"/>
  <c r="H30" i="6"/>
  <c r="K30" i="6"/>
  <c r="X51" i="6"/>
  <c r="AA55" i="6"/>
  <c r="AA66" i="6"/>
  <c r="AA53" i="6"/>
  <c r="Z60" i="6"/>
  <c r="AA37" i="6"/>
  <c r="AA61" i="6"/>
  <c r="Z61" i="6"/>
  <c r="AA56" i="6"/>
  <c r="AA63" i="6"/>
  <c r="AF51" i="10" l="1"/>
  <c r="AF52" i="10" s="1"/>
  <c r="AF53" i="10" s="1"/>
  <c r="AF54" i="10" s="1"/>
  <c r="AF55" i="10" s="1"/>
  <c r="AF56" i="10" s="1"/>
  <c r="AF57" i="10" s="1"/>
  <c r="AF58" i="10" s="1"/>
  <c r="AF59" i="10" s="1"/>
  <c r="AF60" i="10" s="1"/>
  <c r="X31" i="10"/>
  <c r="W31" i="10"/>
  <c r="X30" i="10"/>
  <c r="W30" i="10"/>
  <c r="W28" i="10"/>
  <c r="X28" i="10"/>
  <c r="X32" i="10"/>
  <c r="W32" i="10"/>
  <c r="W29" i="10"/>
  <c r="X29" i="10"/>
  <c r="X32" i="3"/>
  <c r="W32" i="3"/>
  <c r="AA52" i="3"/>
  <c r="X30" i="3"/>
  <c r="W30" i="3"/>
  <c r="AF51" i="3"/>
  <c r="AF52" i="3" s="1"/>
  <c r="AF53" i="3" s="1"/>
  <c r="AF54" i="3" s="1"/>
  <c r="AF55" i="3" s="1"/>
  <c r="AF56" i="3" s="1"/>
  <c r="AF57" i="3" s="1"/>
  <c r="AF58" i="3" s="1"/>
  <c r="AF59" i="3" s="1"/>
  <c r="AF60" i="3" s="1"/>
  <c r="AF51" i="8"/>
  <c r="AF52" i="8" s="1"/>
  <c r="AF53" i="8" s="1"/>
  <c r="AF54" i="8" s="1"/>
  <c r="AF55" i="8" s="1"/>
  <c r="AF56" i="8" s="1"/>
  <c r="AF57" i="8" s="1"/>
  <c r="AF58" i="8" s="1"/>
  <c r="AF59" i="8" s="1"/>
  <c r="AF60" i="8" s="1"/>
  <c r="AA52" i="8"/>
  <c r="X32" i="8"/>
  <c r="W32" i="8"/>
  <c r="W29" i="8"/>
  <c r="X29" i="8"/>
  <c r="X30" i="8"/>
  <c r="W30" i="8"/>
  <c r="AA52" i="6"/>
  <c r="AF51" i="6"/>
  <c r="AF52" i="6" s="1"/>
  <c r="AF53" i="6" s="1"/>
  <c r="AF54" i="6" s="1"/>
  <c r="AF55" i="6" s="1"/>
  <c r="AF56" i="6" s="1"/>
  <c r="AF57" i="6" s="1"/>
  <c r="AF58" i="6" s="1"/>
  <c r="AF59" i="6" s="1"/>
  <c r="AF60" i="6" s="1"/>
  <c r="X31" i="6"/>
  <c r="W31" i="6"/>
  <c r="W29" i="6"/>
  <c r="X29" i="6"/>
  <c r="X30" i="6"/>
  <c r="W30" i="6"/>
  <c r="X28" i="6"/>
  <c r="W28" i="6"/>
  <c r="AF49" i="10" l="1"/>
  <c r="AF25" i="10"/>
  <c r="AF5" i="10" s="1"/>
  <c r="W3" i="10" s="1"/>
  <c r="AF49" i="3"/>
  <c r="X31" i="3"/>
  <c r="W31" i="3"/>
  <c r="AF25" i="3"/>
  <c r="AF5" i="3" s="1"/>
  <c r="W3" i="3" s="1"/>
  <c r="X31" i="8"/>
  <c r="W31" i="8"/>
  <c r="AF49" i="8"/>
  <c r="AF25" i="8"/>
  <c r="AF5" i="8" s="1"/>
  <c r="W3" i="8" s="1"/>
  <c r="AF49" i="6"/>
  <c r="AF25" i="6"/>
  <c r="AF5" i="6" s="1"/>
  <c r="W3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<sst xmlns="http://schemas.openxmlformats.org/spreadsheetml/2006/main" count="912" uniqueCount="158">
  <si>
    <t>ここより右は計算用(URL作成用）</t>
  </si>
  <si>
    <t>9x9 問題作成用ワークシート</t>
  </si>
  <si>
    <t>問題名称（オプション）</t>
  </si>
  <si>
    <t>問題のURL</t>
  </si>
  <si>
    <t>ステージ</t>
  </si>
  <si>
    <t>コマンドブロック配置エリア（オプション）</t>
  </si>
  <si>
    <t>コマンドブロック数</t>
  </si>
  <si>
    <t>（あらかじめ並べておくコマンドブロック、解答例）</t>
  </si>
  <si>
    <t>P</t>
  </si>
  <si>
    <t>X</t>
  </si>
  <si>
    <t>コマンドブロック</t>
  </si>
  <si>
    <t>個数</t>
  </si>
  <si>
    <t>最大数</t>
  </si>
  <si>
    <t>カウンタ</t>
  </si>
  <si>
    <t>コマンドブロック2</t>
  </si>
  <si>
    <t>カウンタ2</t>
  </si>
  <si>
    <t>参考</t>
  </si>
  <si>
    <t>前進</t>
  </si>
  <si>
    <t>右進</t>
  </si>
  <si>
    <t>カウンタの値</t>
  </si>
  <si>
    <t>1,2,3,4,8</t>
  </si>
  <si>
    <t>左進</t>
  </si>
  <si>
    <t>識別子１</t>
  </si>
  <si>
    <t>?</t>
  </si>
  <si>
    <t>A</t>
  </si>
  <si>
    <t>回転</t>
  </si>
  <si>
    <t>バージョン</t>
  </si>
  <si>
    <t>algo=10</t>
  </si>
  <si>
    <t>繰返し</t>
  </si>
  <si>
    <t>0,1,2,3,4,5,6,7</t>
  </si>
  <si>
    <t>識別子2</t>
  </si>
  <si>
    <t>&amp;stage=</t>
  </si>
  <si>
    <t>繰返し始め</t>
  </si>
  <si>
    <t>ステージサイズ</t>
  </si>
  <si>
    <t>0909</t>
  </si>
  <si>
    <t>,</t>
  </si>
  <si>
    <t>Ｐ</t>
  </si>
  <si>
    <t>最短手数</t>
  </si>
  <si>
    <t>繰返し終り</t>
  </si>
  <si>
    <t>(なし)</t>
  </si>
  <si>
    <t>ロボットの向き</t>
  </si>
  <si>
    <t>右下</t>
  </si>
  <si>
    <t>最短手順</t>
  </si>
  <si>
    <t>コピー用（ステージ）</t>
  </si>
  <si>
    <t>コピー用（ロボットの向き）</t>
  </si>
  <si>
    <t>旗</t>
  </si>
  <si>
    <t>上</t>
  </si>
  <si>
    <t>下</t>
  </si>
  <si>
    <t>コピー用（コマンドブロック）</t>
  </si>
  <si>
    <t>URL</t>
  </si>
  <si>
    <t>壁（移動できない）</t>
  </si>
  <si>
    <t>右上</t>
  </si>
  <si>
    <t>左下</t>
  </si>
  <si>
    <t>ベース部</t>
  </si>
  <si>
    <t>ロボット</t>
  </si>
  <si>
    <t>右</t>
  </si>
  <si>
    <t>左</t>
  </si>
  <si>
    <t>問題部</t>
  </si>
  <si>
    <t>左上</t>
  </si>
  <si>
    <t>名前部</t>
  </si>
  <si>
    <t>解答部</t>
  </si>
  <si>
    <t>エラーチェック情報</t>
  </si>
  <si>
    <t>個</t>
  </si>
  <si>
    <t>ロボットの数</t>
  </si>
  <si>
    <t>コマンドブロックの種類</t>
  </si>
  <si>
    <t>扱えない文字数</t>
  </si>
  <si>
    <t>最短手数エラー有無</t>
  </si>
  <si>
    <t>繰り返しの位置</t>
  </si>
  <si>
    <t>ロボットの向きエラー有無</t>
  </si>
  <si>
    <t>隙間あり（左列）</t>
  </si>
  <si>
    <t>ロボットの位置の向き</t>
  </si>
  <si>
    <t>ここより下は計算用（主にエラーチェック用）</t>
  </si>
  <si>
    <t>１段目</t>
  </si>
  <si>
    <t>数が範囲内か</t>
  </si>
  <si>
    <t>エラー有無</t>
  </si>
  <si>
    <t>次</t>
  </si>
  <si>
    <t>個数が数値かどうか</t>
  </si>
  <si>
    <t>ステージ内容</t>
  </si>
  <si>
    <t>配置されたものの個数</t>
  </si>
  <si>
    <t>総合判断</t>
  </si>
  <si>
    <t>コマンドブロック内容</t>
  </si>
  <si>
    <t>繰り返しチェック</t>
  </si>
  <si>
    <t>壁</t>
  </si>
  <si>
    <t>コマンドブロックのカウンタ</t>
  </si>
  <si>
    <t>繰返しに右がある</t>
  </si>
  <si>
    <t>右にある</t>
  </si>
  <si>
    <t>空白</t>
  </si>
  <si>
    <t>空白なら0、それ以外なら1</t>
  </si>
  <si>
    <t>合計</t>
  </si>
  <si>
    <t>整数値か</t>
  </si>
  <si>
    <t>6で空白なら0</t>
  </si>
  <si>
    <t>不整合な文字列の個数</t>
  </si>
  <si>
    <t>数値か</t>
  </si>
  <si>
    <t>0ならエラー無</t>
  </si>
  <si>
    <t>4で5,7なら0</t>
  </si>
  <si>
    <t>1以上11以下か</t>
  </si>
  <si>
    <t>1,2,3,5で8なら0</t>
  </si>
  <si>
    <t>FALSEならエラー無</t>
  </si>
  <si>
    <t>1,2,3,4,5で1,2,3,4なら0</t>
  </si>
  <si>
    <t>一致すれば1</t>
  </si>
  <si>
    <t>隙間チェック</t>
  </si>
  <si>
    <t>コマンドブロック数の範囲内か</t>
  </si>
  <si>
    <t>利用数</t>
  </si>
  <si>
    <t>x</t>
    <phoneticPr fontId="5"/>
  </si>
  <si>
    <t>ｘ</t>
    <phoneticPr fontId="5"/>
  </si>
  <si>
    <t>小文字</t>
    <rPh sb="0" eb="3">
      <t>コモジ</t>
    </rPh>
    <phoneticPr fontId="5"/>
  </si>
  <si>
    <t>p</t>
    <phoneticPr fontId="5"/>
  </si>
  <si>
    <t>a</t>
    <phoneticPr fontId="5"/>
  </si>
  <si>
    <t>全角</t>
    <rPh sb="0" eb="2">
      <t>ゼンカク</t>
    </rPh>
    <phoneticPr fontId="5"/>
  </si>
  <si>
    <t>ロボットの数</t>
    <rPh sb="5" eb="6">
      <t>スウ</t>
    </rPh>
    <phoneticPr fontId="5"/>
  </si>
  <si>
    <t>コマンドブロック配置エリア（オプション）</t>
    <phoneticPr fontId="5"/>
  </si>
  <si>
    <t>使えるコマンドブロックの数</t>
  </si>
  <si>
    <t>エラー数</t>
    <rPh sb="3" eb="4">
      <t>スウ</t>
    </rPh>
    <phoneticPr fontId="5"/>
  </si>
  <si>
    <t>ここより下は計算・エラーチェック用</t>
    <phoneticPr fontId="5"/>
  </si>
  <si>
    <t>7x7 問題作成用ワークシート</t>
    <phoneticPr fontId="5"/>
  </si>
  <si>
    <t>0707</t>
    <phoneticPr fontId="5"/>
  </si>
  <si>
    <t>ｐ</t>
    <phoneticPr fontId="5"/>
  </si>
  <si>
    <t>ａ</t>
    <phoneticPr fontId="5"/>
  </si>
  <si>
    <t>Ｘ</t>
  </si>
  <si>
    <t>Ａ</t>
  </si>
  <si>
    <t>11x11 問題作成用ワークシート</t>
    <phoneticPr fontId="5"/>
  </si>
  <si>
    <t>1111</t>
    <phoneticPr fontId="5"/>
  </si>
  <si>
    <t>,</t>
    <phoneticPr fontId="5"/>
  </si>
  <si>
    <t>全体のURL</t>
    <rPh sb="0" eb="2">
      <t>ゼンタイ</t>
    </rPh>
    <phoneticPr fontId="5"/>
  </si>
  <si>
    <t>↑をクリックすると直接問題を表示できます。</t>
    <rPh sb="11" eb="13">
      <t>モンダイ</t>
    </rPh>
    <rPh sb="14" eb="16">
      <t>ヒョウジ</t>
    </rPh>
    <phoneticPr fontId="5"/>
  </si>
  <si>
    <t>© 2024 JEITA</t>
    <phoneticPr fontId="5"/>
  </si>
  <si>
    <t>1. 旗、壁、ロボットをステージに置く。</t>
    <rPh sb="3" eb="4">
      <t>ハタ</t>
    </rPh>
    <rPh sb="5" eb="6">
      <t>カベ</t>
    </rPh>
    <rPh sb="17" eb="18">
      <t>オ</t>
    </rPh>
    <phoneticPr fontId="5"/>
  </si>
  <si>
    <t>旗は「P」、壁は「X」、ロボットは「A」</t>
    <phoneticPr fontId="5"/>
  </si>
  <si>
    <t>2. 使えるコマンドブロックの数を、コマンドブロック数の表の個数に、それぞれ書く</t>
    <rPh sb="26" eb="27">
      <t>スウ</t>
    </rPh>
    <rPh sb="28" eb="29">
      <t>ヒョウ</t>
    </rPh>
    <rPh sb="30" eb="32">
      <t>コスウ</t>
    </rPh>
    <phoneticPr fontId="5"/>
  </si>
  <si>
    <t>3. さいしょのロボットの向きを、８つから選んで書く。（上、下、左、右、右上、右下、左上、左下）</t>
    <phoneticPr fontId="5"/>
  </si>
  <si>
    <t>4. クリアするのに必要最小な、コマンドの段数を、最短手数に書く</t>
    <rPh sb="25" eb="29">
      <t>サイタンテカズ</t>
    </rPh>
    <rPh sb="30" eb="31">
      <t>カ</t>
    </rPh>
    <phoneticPr fontId="5"/>
  </si>
  <si>
    <t>5. 右上の「問題のURL」の右にURLが表示されたら、クリックして問題を見る</t>
    <rPh sb="3" eb="5">
      <t>ミギウエ</t>
    </rPh>
    <rPh sb="7" eb="9">
      <t>モンダイ</t>
    </rPh>
    <rPh sb="15" eb="16">
      <t>ミギ</t>
    </rPh>
    <phoneticPr fontId="5"/>
  </si>
  <si>
    <t>URLが「#VALUE!」エラーとなっている場合</t>
    <phoneticPr fontId="5"/>
  </si>
  <si>
    <t>マクロを使えるときは、「問題表示」をマウスでクリックする</t>
    <phoneticPr fontId="5"/>
  </si>
  <si>
    <t>マクロを使えないときは、セルAF4の「値をコピー」して、ブラウザのURL欄にペーストして使う</t>
    <phoneticPr fontId="5"/>
  </si>
  <si>
    <t>6. 問題を配布するときは、セルAF4の「値をコピー」して使う</t>
    <rPh sb="3" eb="5">
      <t>モンダイ</t>
    </rPh>
    <rPh sb="6" eb="8">
      <t>ハイフ</t>
    </rPh>
    <phoneticPr fontId="5"/>
  </si>
  <si>
    <t>問題に名前をつけたいときは、問題名称に書く</t>
    <rPh sb="14" eb="18">
      <t>モンダイメイショウ</t>
    </rPh>
    <phoneticPr fontId="5"/>
  </si>
  <si>
    <t>「全体のURL」あるいは「全体表示」で、問題の解答やその一部も表示できる</t>
    <rPh sb="1" eb="3">
      <t>ゼンタイ</t>
    </rPh>
    <phoneticPr fontId="5"/>
  </si>
  <si>
    <t>このワークシートを改変したいとき</t>
    <rPh sb="9" eb="11">
      <t>カイヘン</t>
    </rPh>
    <phoneticPr fontId="5"/>
  </si>
  <si>
    <t>問題の解答やその一部もあらかじめ置きたいときは、コマンドブロック配置エリアに書き、</t>
    <rPh sb="32" eb="34">
      <t>ハイチ</t>
    </rPh>
    <rPh sb="38" eb="39">
      <t>カ</t>
    </rPh>
    <phoneticPr fontId="5"/>
  </si>
  <si>
    <t>このワークシートは、クリエイティブ・コモンズ・ライセンス　CC BY 4.0　に従います。</t>
    <rPh sb="40" eb="41">
      <t>シタガ</t>
    </rPh>
    <phoneticPr fontId="5"/>
  </si>
  <si>
    <t>7. さらに活用する場合</t>
    <rPh sb="6" eb="8">
      <t>カツヨウ</t>
    </rPh>
    <rPh sb="10" eb="12">
      <t>バアイ</t>
    </rPh>
    <phoneticPr fontId="5"/>
  </si>
  <si>
    <t>一般社団法人 電子情報技術産業協会 IT人材育成WG</t>
    <phoneticPr fontId="5"/>
  </si>
  <si>
    <t>11以下</t>
    <phoneticPr fontId="5"/>
  </si>
  <si>
    <t>四角</t>
    <rPh sb="0" eb="2">
      <t>シカク</t>
    </rPh>
    <phoneticPr fontId="5"/>
  </si>
  <si>
    <t>P</t>
    <phoneticPr fontId="5"/>
  </si>
  <si>
    <t>A</t>
    <phoneticPr fontId="5"/>
  </si>
  <si>
    <t>右上が「#VALUE!」エラー表示のときは、AF4やAF5の値をコピーして使ってください</t>
    <rPh sb="0" eb="2">
      <t>ミギウエ</t>
    </rPh>
    <rPh sb="15" eb="17">
      <t>ヒョウジ</t>
    </rPh>
    <rPh sb="30" eb="31">
      <t>アタイ</t>
    </rPh>
    <rPh sb="37" eb="38">
      <t>ツカ</t>
    </rPh>
    <phoneticPr fontId="5"/>
  </si>
  <si>
    <t>LibreOfficeの場合は、Ctrl+クリックする</t>
  </si>
  <si>
    <t>アルゴロジックEX1 かんたん作成支援ツール</t>
  </si>
  <si>
    <t>アルゴロジックEX1 かんたん作成支援ツール</t>
    <rPh sb="15" eb="17">
      <t>サクセイ</t>
    </rPh>
    <rPh sb="17" eb="19">
      <t>シエン</t>
    </rPh>
    <phoneticPr fontId="5"/>
  </si>
  <si>
    <t>アルゴロジック1EX かんたん作成支援ツール</t>
  </si>
  <si>
    <t>アルゴロジック1EX かんたん作成支援ツール</t>
    <rPh sb="15" eb="17">
      <t>サクセイ</t>
    </rPh>
    <rPh sb="17" eb="19">
      <t>シエン</t>
    </rPh>
    <phoneticPr fontId="5"/>
  </si>
  <si>
    <t>アルゴロジック1EX かんたん作成支援ツール 使い方</t>
    <rPh sb="23" eb="24">
      <t>ツカ</t>
    </rPh>
    <rPh sb="25" eb="26">
      <t>カタ</t>
    </rPh>
    <phoneticPr fontId="5"/>
  </si>
  <si>
    <t>アルゴロジック1EX かんたん作成支援ツール © 2024 by JEITA is licensed under CC BY 4.0. To view a copy of this license, visit https://creativecommons.org/licenses/by/4.0/</t>
    <rPh sb="17" eb="19">
      <t>シエン</t>
    </rPh>
    <phoneticPr fontId="5"/>
  </si>
  <si>
    <t>https://algo.jeita.or.jp/ex/1/</t>
    <phoneticPr fontId="5"/>
  </si>
  <si>
    <t>「アルゴロジック1EXエラー」というエラーが表示されるときは、エラーの内容を読んで、「エラーチェック情報」のヒントも見て、問題を修正する</t>
    <rPh sb="50" eb="52">
      <t>ジョウホウ</t>
    </rPh>
    <rPh sb="64" eb="66">
      <t>シュウセイ</t>
    </rPh>
    <phoneticPr fontId="5"/>
  </si>
  <si>
    <t>2024年8月16日版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</si>
</sst>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游ゴシック"/>
      <family val="2"/>
      <charset val="128"/>
    </font>
    <font>
      <u/>
      <sz val="11"/>
      <color rgb="FF0563C1"/>
      <name val="游ゴシック"/>
      <family val="2"/>
      <charset val="128"/>
    </font>
    <font>
      <sz val="9"/>
      <color rgb="FF000000"/>
      <name val="游ゴシック"/>
      <family val="2"/>
      <charset val="128"/>
    </font>
    <font>
      <sz val="8"/>
      <color rgb="FF000000"/>
      <name val="游ゴシック"/>
      <family val="2"/>
      <charset val="128"/>
    </font>
    <font>
      <sz val="11"/>
      <name val="游ゴシック"/>
      <family val="2"/>
      <charset val="128"/>
    </font>
    <font>
      <sz val="6"/>
      <name val="游ゴシック"/>
      <family val="2"/>
      <charset val="128"/>
    </font>
    <font>
      <strike/>
      <sz val="11"/>
      <color rgb="FF000000"/>
      <name val="游ゴシック"/>
      <family val="2"/>
      <charset val="128"/>
    </font>
    <font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FFFFFF"/>
      <name val="游ゴシック"/>
      <family val="3"/>
      <charset val="128"/>
    </font>
    <font>
      <sz val="10"/>
      <color rgb="FFCC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color rgb="FFFFFFFF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i/>
      <sz val="10"/>
      <color rgb="FF808080"/>
      <name val="游ゴシック"/>
      <family val="3"/>
      <charset val="128"/>
    </font>
    <font>
      <sz val="10"/>
      <color rgb="FF006600"/>
      <name val="游ゴシック"/>
      <family val="3"/>
      <charset val="128"/>
    </font>
    <font>
      <b/>
      <sz val="24"/>
      <color rgb="FF00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u/>
      <sz val="10"/>
      <color rgb="FF0000EE"/>
      <name val="游ゴシック"/>
      <family val="3"/>
      <charset val="128"/>
    </font>
    <font>
      <sz val="10"/>
      <color rgb="FF996600"/>
      <name val="游ゴシック"/>
      <family val="3"/>
      <charset val="128"/>
    </font>
    <font>
      <sz val="10"/>
      <color rgb="FF333333"/>
      <name val="游ゴシック"/>
      <family val="3"/>
      <charset val="128"/>
    </font>
    <font>
      <b/>
      <i/>
      <u/>
      <sz val="10"/>
      <color rgb="FF000000"/>
      <name val="游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rgb="FFCCECFF"/>
        <bgColor rgb="FFDEEBF7"/>
      </patternFill>
    </fill>
    <fill>
      <patternFill patternType="solid">
        <fgColor rgb="FFDEEBF7"/>
        <bgColor rgb="FFCCECFF"/>
      </patternFill>
    </fill>
    <fill>
      <patternFill patternType="solid">
        <fgColor rgb="FFF2F2F2"/>
        <bgColor rgb="FFE2F0D9"/>
      </patternFill>
    </fill>
    <fill>
      <patternFill patternType="solid">
        <fgColor rgb="FFBFBFBF"/>
        <bgColor rgb="FFD9D9D9"/>
      </patternFill>
    </fill>
    <fill>
      <patternFill patternType="solid">
        <fgColor rgb="FFCCEC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0" fontId="0" fillId="0" borderId="0"/>
    <xf numFmtId="0" fontId="1" fillId="0" borderId="0" applyBorder="0" applyProtection="0"/>
    <xf numFmtId="0" fontId="7" fillId="0" borderId="0"/>
    <xf numFmtId="0" fontId="8" fillId="0" borderId="0"/>
    <xf numFmtId="0" fontId="9" fillId="9" borderId="0"/>
    <xf numFmtId="0" fontId="9" fillId="10" borderId="0"/>
    <xf numFmtId="0" fontId="7" fillId="11" borderId="0"/>
    <xf numFmtId="0" fontId="10" fillId="12" borderId="0"/>
    <xf numFmtId="0" fontId="11" fillId="13" borderId="0"/>
    <xf numFmtId="0" fontId="12" fillId="14" borderId="0"/>
    <xf numFmtId="0" fontId="13" fillId="0" borderId="0"/>
    <xf numFmtId="0" fontId="14" fillId="0" borderId="0"/>
    <xf numFmtId="0" fontId="15" fillId="15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16" borderId="0"/>
    <xf numFmtId="0" fontId="21" fillId="16" borderId="19"/>
    <xf numFmtId="0" fontId="22" fillId="0" borderId="0"/>
    <xf numFmtId="0" fontId="7" fillId="0" borderId="0"/>
    <xf numFmtId="0" fontId="7" fillId="0" borderId="0"/>
    <xf numFmtId="0" fontId="10" fillId="0" borderId="0"/>
  </cellStyleXfs>
  <cellXfs count="58">
    <xf numFmtId="0" fontId="0" fillId="0" borderId="0" xfId="0"/>
    <xf numFmtId="0" fontId="0" fillId="2" borderId="0" xfId="0" applyFill="1"/>
    <xf numFmtId="0" fontId="0" fillId="3" borderId="0" xfId="0" applyFont="1" applyFill="1"/>
    <xf numFmtId="0" fontId="1" fillId="3" borderId="0" xfId="1" applyFill="1" applyBorder="1" applyAlignment="1" applyProtection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0" xfId="0" applyBorder="1"/>
    <xf numFmtId="0" fontId="4" fillId="0" borderId="1" xfId="0" applyFont="1" applyBorder="1"/>
    <xf numFmtId="49" fontId="0" fillId="0" borderId="0" xfId="0" applyNumberFormat="1" applyFont="1"/>
    <xf numFmtId="0" fontId="0" fillId="0" borderId="0" xfId="0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ont="1" applyBorder="1"/>
    <xf numFmtId="0" fontId="0" fillId="0" borderId="6" xfId="0" applyBorder="1"/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8" xfId="0" applyFont="1" applyBorder="1"/>
    <xf numFmtId="0" fontId="0" fillId="0" borderId="9" xfId="0" applyFont="1" applyBorder="1"/>
    <xf numFmtId="0" fontId="0" fillId="3" borderId="0" xfId="0" applyFill="1" applyAlignment="1"/>
    <xf numFmtId="0" fontId="0" fillId="5" borderId="0" xfId="0" applyFill="1"/>
    <xf numFmtId="0" fontId="0" fillId="0" borderId="0" xfId="0" applyFont="1"/>
    <xf numFmtId="0" fontId="0" fillId="0" borderId="0" xfId="0" applyFont="1" applyAlignment="1">
      <alignment horizontal="right"/>
    </xf>
    <xf numFmtId="0" fontId="0" fillId="6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7" borderId="1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4" borderId="18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3" borderId="0" xfId="0" applyFill="1"/>
    <xf numFmtId="0" fontId="1" fillId="3" borderId="0" xfId="1" applyFill="1" applyBorder="1" applyProtection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49" fontId="0" fillId="0" borderId="0" xfId="0" applyNumberFormat="1"/>
    <xf numFmtId="0" fontId="0" fillId="0" borderId="2" xfId="0" applyBorder="1"/>
    <xf numFmtId="0" fontId="0" fillId="0" borderId="9" xfId="0" applyBorder="1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2"/>
  </cellXfs>
  <cellStyles count="23">
    <cellStyle name="Accent" xfId="3" xr:uid="{14D0F27D-A883-46A1-A2D0-A032FAC74C7A}"/>
    <cellStyle name="Accent 1" xfId="4" xr:uid="{D6EA5148-FE0E-4834-9374-7F6E3995AD67}"/>
    <cellStyle name="Accent 2" xfId="5" xr:uid="{C2C9C3AF-91B2-42A8-9A2D-41AD22F274E9}"/>
    <cellStyle name="Accent 3" xfId="6" xr:uid="{F591A240-B22C-443D-AFFC-4302E3C6B0F1}"/>
    <cellStyle name="Bad" xfId="7" xr:uid="{27C1F6E6-5838-448F-9F6A-725001384081}"/>
    <cellStyle name="ConditionalStyle_1" xfId="8" xr:uid="{38BC29C5-95CE-492D-ADED-C0790B06DF65}"/>
    <cellStyle name="Error" xfId="9" xr:uid="{E2982084-864B-4D6B-A00C-8458A67834B8}"/>
    <cellStyle name="Excel Built-in Hyperlink" xfId="10" xr:uid="{E1722E2F-AEF0-48D0-8CF9-9A1FE0840326}"/>
    <cellStyle name="Footnote" xfId="11" xr:uid="{92B70BB1-F7E2-487E-9B3E-9F2698218C70}"/>
    <cellStyle name="Good" xfId="12" xr:uid="{58AFA728-46AC-420D-9BD4-EBE99FD9CB42}"/>
    <cellStyle name="Heading" xfId="13" xr:uid="{D591D804-07D1-41B8-B9AA-AFDE2FA1693D}"/>
    <cellStyle name="Heading 1" xfId="14" xr:uid="{2E542EBD-9F4B-4A37-83C4-9B2F9392695D}"/>
    <cellStyle name="Heading 2" xfId="15" xr:uid="{2ADE16A9-8E13-48FD-BA5E-836B8E0432FB}"/>
    <cellStyle name="Hyperlink" xfId="16" xr:uid="{A6A6684F-F45C-4FC5-A53F-ABE6236633F6}"/>
    <cellStyle name="Neutral" xfId="17" xr:uid="{F7402383-A52A-49D9-8503-44A067F5AB18}"/>
    <cellStyle name="Note" xfId="18" xr:uid="{CC72BA70-C385-4B91-9B4F-25102FE9E55A}"/>
    <cellStyle name="Result" xfId="19" xr:uid="{6308D535-69F3-484B-A96B-C0922309F31F}"/>
    <cellStyle name="Status" xfId="20" xr:uid="{B1A86BFE-3260-4725-BD7A-F0E47405FC03}"/>
    <cellStyle name="Text" xfId="21" xr:uid="{20F61667-4617-41ED-83F6-BD28FBCD92A5}"/>
    <cellStyle name="Warning" xfId="22" xr:uid="{BC5BC12E-0B97-4A2A-8108-2E671E8298BE}"/>
    <cellStyle name="ハイパーリンク" xfId="1" builtinId="8"/>
    <cellStyle name="標準" xfId="0" builtinId="0"/>
    <cellStyle name="標準 2" xfId="2" xr:uid="{3437A79F-9A48-4090-9EB6-5DB6412735D2}"/>
  </cellStyles>
  <dxfs count="8"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  <dxf>
      <font>
        <sz val="11"/>
        <color rgb="FFFF0000"/>
        <name val="游ゴシック"/>
        <family val="2"/>
        <charset val="128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EC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32</xdr:col>
      <xdr:colOff>581025</xdr:colOff>
      <xdr:row>8</xdr:row>
      <xdr:rowOff>19050</xdr:rowOff>
    </xdr:to>
    <xdr:pic>
      <xdr:nvPicPr>
        <xdr:cNvPr id="3" name="図 2" descr="by">
          <a:extLst>
            <a:ext uri="{FF2B5EF4-FFF2-40B4-BE49-F238E27FC236}">
              <a16:creationId xmlns:a16="http://schemas.microsoft.com/office/drawing/2014/main" id="{28E5EFF3-AE61-DB79-2247-452A04EC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1428750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32</xdr:col>
      <xdr:colOff>581025</xdr:colOff>
      <xdr:row>8</xdr:row>
      <xdr:rowOff>19050</xdr:rowOff>
    </xdr:to>
    <xdr:pic>
      <xdr:nvPicPr>
        <xdr:cNvPr id="3" name="図 2" descr="by">
          <a:extLst>
            <a:ext uri="{FF2B5EF4-FFF2-40B4-BE49-F238E27FC236}">
              <a16:creationId xmlns:a16="http://schemas.microsoft.com/office/drawing/2014/main" id="{9BAD8602-D308-2A3B-D013-AF0F622A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1428750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32</xdr:col>
      <xdr:colOff>581025</xdr:colOff>
      <xdr:row>8</xdr:row>
      <xdr:rowOff>19050</xdr:rowOff>
    </xdr:to>
    <xdr:pic>
      <xdr:nvPicPr>
        <xdr:cNvPr id="3" name="図 2" descr="by">
          <a:extLst>
            <a:ext uri="{FF2B5EF4-FFF2-40B4-BE49-F238E27FC236}">
              <a16:creationId xmlns:a16="http://schemas.microsoft.com/office/drawing/2014/main" id="{58F73AA7-AA6D-D0D9-048C-D65CD22A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1428750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47625</xdr:colOff>
      <xdr:row>3</xdr:row>
      <xdr:rowOff>19050</xdr:rowOff>
    </xdr:to>
    <xdr:pic>
      <xdr:nvPicPr>
        <xdr:cNvPr id="2" name="図 1" descr="by">
          <a:extLst>
            <a:ext uri="{FF2B5EF4-FFF2-40B4-BE49-F238E27FC236}">
              <a16:creationId xmlns:a16="http://schemas.microsoft.com/office/drawing/2014/main" id="{866BCF89-A614-4930-B18E-7D53BBE0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238125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6</xdr:row>
      <xdr:rowOff>0</xdr:rowOff>
    </xdr:from>
    <xdr:to>
      <xdr:col>32</xdr:col>
      <xdr:colOff>523875</xdr:colOff>
      <xdr:row>8</xdr:row>
      <xdr:rowOff>19050</xdr:rowOff>
    </xdr:to>
    <xdr:pic>
      <xdr:nvPicPr>
        <xdr:cNvPr id="4" name="図 3" descr="by">
          <a:extLst>
            <a:ext uri="{FF2B5EF4-FFF2-40B4-BE49-F238E27FC236}">
              <a16:creationId xmlns:a16="http://schemas.microsoft.com/office/drawing/2014/main" id="{70E1EDAF-1BD1-4CF3-9934-111C358C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1428750"/>
          <a:ext cx="14192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A2E9-848D-4D5D-8E78-F04963BC621A}">
  <sheetPr codeName="Sheet7"/>
  <dimension ref="A1:AL78"/>
  <sheetViews>
    <sheetView tabSelected="1" workbookViewId="0"/>
  </sheetViews>
  <sheetFormatPr defaultColWidth="8.625" defaultRowHeight="18.75" x14ac:dyDescent="0.4"/>
  <cols>
    <col min="1" max="1" width="2.75" style="12" customWidth="1"/>
    <col min="2" max="2" width="3" style="12" customWidth="1"/>
    <col min="3" max="3" width="4.5" style="12" customWidth="1"/>
    <col min="4" max="14" width="3.625" style="12" customWidth="1"/>
    <col min="15" max="15" width="8.625" style="12"/>
    <col min="16" max="16" width="17.25" style="12" customWidth="1"/>
    <col min="17" max="17" width="6.625" style="12" customWidth="1"/>
    <col min="18" max="18" width="6.375" style="12" customWidth="1"/>
    <col min="19" max="19" width="8.625" style="12"/>
    <col min="20" max="20" width="4" style="12" customWidth="1"/>
    <col min="21" max="21" width="12.25" style="12" customWidth="1"/>
    <col min="22" max="22" width="8.625" style="12"/>
    <col min="23" max="23" width="12.5" style="12" customWidth="1"/>
    <col min="24" max="25" width="8.625" style="12"/>
    <col min="26" max="26" width="12" style="12" customWidth="1"/>
    <col min="27" max="27" width="12.875" style="12" customWidth="1"/>
    <col min="28" max="28" width="8.625" style="12"/>
    <col min="29" max="29" width="4.875" style="12" customWidth="1"/>
    <col min="30" max="30" width="9" style="12" customWidth="1"/>
    <col min="31" max="31" width="24.875" style="12" customWidth="1"/>
    <col min="32" max="32" width="11" style="12" customWidth="1"/>
    <col min="33" max="16384" width="8.625" style="12"/>
  </cols>
  <sheetData>
    <row r="1" spans="3:33" x14ac:dyDescent="0.4">
      <c r="D1" s="12" t="s">
        <v>151</v>
      </c>
      <c r="W1" s="12" t="s">
        <v>157</v>
      </c>
      <c r="AD1" s="1"/>
      <c r="AE1" s="12" t="s">
        <v>0</v>
      </c>
    </row>
    <row r="2" spans="3:33" x14ac:dyDescent="0.4">
      <c r="D2" s="12" t="s">
        <v>114</v>
      </c>
      <c r="P2" s="12" t="s">
        <v>2</v>
      </c>
      <c r="U2" s="2" t="s">
        <v>3</v>
      </c>
      <c r="V2" s="2"/>
      <c r="W2" s="3" t="e">
        <f>HYPERLINK(AF4,AF4)</f>
        <v>#N/A</v>
      </c>
      <c r="AD2" s="1"/>
    </row>
    <row r="3" spans="3:33" x14ac:dyDescent="0.4">
      <c r="P3" s="4"/>
      <c r="U3" s="2" t="s">
        <v>123</v>
      </c>
      <c r="V3" s="2"/>
      <c r="W3" s="3" t="e">
        <f>HYPERLINK(AF5,AF5)</f>
        <v>#N/A</v>
      </c>
      <c r="AD3" s="1"/>
    </row>
    <row r="4" spans="3:33" x14ac:dyDescent="0.4">
      <c r="P4" s="9"/>
      <c r="W4" s="12" t="s">
        <v>124</v>
      </c>
      <c r="AD4" s="1"/>
      <c r="AE4" s="2" t="s">
        <v>3</v>
      </c>
      <c r="AF4" s="24" t="e">
        <f>AF22&amp;AF23&amp;AF24</f>
        <v>#N/A</v>
      </c>
    </row>
    <row r="5" spans="3:33" x14ac:dyDescent="0.4">
      <c r="P5" s="9"/>
      <c r="T5" s="12" t="s">
        <v>147</v>
      </c>
      <c r="AD5" s="1"/>
      <c r="AE5" s="2" t="s">
        <v>123</v>
      </c>
      <c r="AF5" s="2" t="e">
        <f>AF22&amp;AF23&amp;AF24&amp;AF25</f>
        <v>#N/A</v>
      </c>
    </row>
    <row r="6" spans="3:33" x14ac:dyDescent="0.4">
      <c r="C6" s="12" t="s">
        <v>4</v>
      </c>
      <c r="K6" s="42"/>
      <c r="L6" s="42"/>
      <c r="M6" s="42"/>
      <c r="U6" s="12" t="s">
        <v>5</v>
      </c>
      <c r="AD6" s="1"/>
    </row>
    <row r="7" spans="3:33" x14ac:dyDescent="0.4"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42"/>
      <c r="L7" s="42"/>
      <c r="M7" s="42"/>
      <c r="P7" s="12" t="s">
        <v>6</v>
      </c>
      <c r="U7" s="12" t="s">
        <v>7</v>
      </c>
      <c r="AD7" s="1"/>
      <c r="AF7"/>
    </row>
    <row r="8" spans="3:33" x14ac:dyDescent="0.4">
      <c r="C8" s="12">
        <v>1</v>
      </c>
      <c r="D8" s="5"/>
      <c r="E8" s="5"/>
      <c r="F8" s="5"/>
      <c r="G8" s="5"/>
      <c r="H8" s="5"/>
      <c r="I8" s="5"/>
      <c r="J8" s="5"/>
      <c r="K8" s="39"/>
      <c r="L8" s="39"/>
      <c r="M8" s="39"/>
      <c r="N8" s="39"/>
      <c r="P8" s="6" t="s">
        <v>10</v>
      </c>
      <c r="Q8" s="6" t="s">
        <v>11</v>
      </c>
      <c r="R8" s="6" t="s">
        <v>12</v>
      </c>
      <c r="U8" s="7" t="s">
        <v>10</v>
      </c>
      <c r="V8" s="6" t="s">
        <v>13</v>
      </c>
      <c r="W8" s="8" t="s">
        <v>14</v>
      </c>
      <c r="X8" s="6" t="s">
        <v>15</v>
      </c>
      <c r="Z8" s="12" t="s">
        <v>16</v>
      </c>
      <c r="AC8" s="9"/>
      <c r="AD8" s="1"/>
    </row>
    <row r="9" spans="3:33" x14ac:dyDescent="0.4">
      <c r="C9" s="12">
        <v>2</v>
      </c>
      <c r="D9" s="5"/>
      <c r="E9" s="5"/>
      <c r="F9" s="5"/>
      <c r="G9" s="5"/>
      <c r="H9" s="5"/>
      <c r="I9" s="5"/>
      <c r="J9" s="5"/>
      <c r="K9" s="39"/>
      <c r="L9" s="39"/>
      <c r="M9" s="39"/>
      <c r="N9" s="39"/>
      <c r="P9" s="6" t="s">
        <v>17</v>
      </c>
      <c r="Q9" s="4"/>
      <c r="R9" s="6">
        <v>4</v>
      </c>
      <c r="T9" s="12">
        <v>1</v>
      </c>
      <c r="U9" s="4"/>
      <c r="V9" s="4"/>
      <c r="W9" s="4"/>
      <c r="X9" s="4"/>
      <c r="Z9" s="6" t="s">
        <v>10</v>
      </c>
      <c r="AA9" s="6" t="s">
        <v>19</v>
      </c>
      <c r="AC9" s="9"/>
      <c r="AD9" s="1"/>
      <c r="AG9" s="12" t="s">
        <v>152</v>
      </c>
    </row>
    <row r="10" spans="3:33" x14ac:dyDescent="0.4">
      <c r="C10" s="12">
        <v>3</v>
      </c>
      <c r="D10" s="5"/>
      <c r="E10" s="5"/>
      <c r="F10" s="5"/>
      <c r="G10" s="5"/>
      <c r="H10" s="5"/>
      <c r="I10" s="5"/>
      <c r="J10" s="5"/>
      <c r="K10" s="39"/>
      <c r="L10" s="39"/>
      <c r="M10" s="39"/>
      <c r="N10" s="39"/>
      <c r="P10" s="6" t="s">
        <v>18</v>
      </c>
      <c r="Q10" s="4"/>
      <c r="R10" s="10">
        <v>4</v>
      </c>
      <c r="T10" s="12">
        <v>2</v>
      </c>
      <c r="U10" s="4"/>
      <c r="V10" s="4"/>
      <c r="W10" s="4"/>
      <c r="X10" s="4"/>
      <c r="Z10" s="6" t="s">
        <v>17</v>
      </c>
      <c r="AA10" s="6" t="s">
        <v>20</v>
      </c>
      <c r="AC10" s="9"/>
      <c r="AD10" s="1"/>
      <c r="AG10" s="12" t="s">
        <v>125</v>
      </c>
    </row>
    <row r="11" spans="3:33" ht="18.75" customHeight="1" x14ac:dyDescent="0.4">
      <c r="C11" s="12">
        <v>4</v>
      </c>
      <c r="D11" s="5"/>
      <c r="E11" s="5"/>
      <c r="F11" s="5"/>
      <c r="G11" s="5"/>
      <c r="H11" s="5"/>
      <c r="I11" s="5"/>
      <c r="J11" s="5"/>
      <c r="K11" s="39"/>
      <c r="L11" s="39"/>
      <c r="M11" s="39"/>
      <c r="N11" s="39"/>
      <c r="P11" s="6" t="s">
        <v>21</v>
      </c>
      <c r="Q11" s="4"/>
      <c r="R11" s="10">
        <v>4</v>
      </c>
      <c r="T11" s="12">
        <v>3</v>
      </c>
      <c r="U11" s="4"/>
      <c r="V11" s="4"/>
      <c r="W11" s="4"/>
      <c r="X11" s="4"/>
      <c r="Z11" s="6" t="s">
        <v>18</v>
      </c>
      <c r="AA11" s="6" t="s">
        <v>20</v>
      </c>
      <c r="AC11" s="9"/>
      <c r="AD11" s="1"/>
      <c r="AE11" s="12" t="s">
        <v>22</v>
      </c>
      <c r="AF11" s="12" t="s">
        <v>23</v>
      </c>
    </row>
    <row r="12" spans="3:33" ht="18.75" customHeight="1" x14ac:dyDescent="0.4">
      <c r="C12" s="12">
        <v>5</v>
      </c>
      <c r="D12" s="5"/>
      <c r="E12" s="5"/>
      <c r="F12" s="5"/>
      <c r="G12" s="5"/>
      <c r="H12" s="5"/>
      <c r="I12" s="5"/>
      <c r="J12" s="5"/>
      <c r="K12" s="39"/>
      <c r="L12" s="39"/>
      <c r="M12" s="39"/>
      <c r="N12" s="39"/>
      <c r="P12" s="6" t="s">
        <v>25</v>
      </c>
      <c r="Q12" s="4"/>
      <c r="R12" s="6">
        <v>4</v>
      </c>
      <c r="T12" s="12">
        <v>4</v>
      </c>
      <c r="U12" s="4"/>
      <c r="V12" s="4"/>
      <c r="W12" s="4"/>
      <c r="X12" s="4"/>
      <c r="Z12" s="6" t="s">
        <v>21</v>
      </c>
      <c r="AA12" s="6" t="s">
        <v>20</v>
      </c>
      <c r="AC12" s="9"/>
      <c r="AD12" s="1"/>
      <c r="AE12" s="12" t="s">
        <v>26</v>
      </c>
      <c r="AF12" s="12" t="s">
        <v>27</v>
      </c>
    </row>
    <row r="13" spans="3:33" ht="18.75" customHeight="1" x14ac:dyDescent="0.4">
      <c r="C13" s="12">
        <v>6</v>
      </c>
      <c r="D13" s="5"/>
      <c r="E13" s="5"/>
      <c r="F13" s="5"/>
      <c r="G13" s="5"/>
      <c r="H13" s="5"/>
      <c r="I13" s="5"/>
      <c r="J13" s="5"/>
      <c r="K13" s="39"/>
      <c r="L13" s="39"/>
      <c r="M13" s="39"/>
      <c r="N13" s="39"/>
      <c r="P13" s="6" t="s">
        <v>28</v>
      </c>
      <c r="Q13" s="4"/>
      <c r="R13" s="6">
        <v>3</v>
      </c>
      <c r="T13" s="12">
        <v>5</v>
      </c>
      <c r="U13" s="4"/>
      <c r="V13" s="4"/>
      <c r="W13" s="4"/>
      <c r="X13" s="4"/>
      <c r="Z13" s="6" t="s">
        <v>25</v>
      </c>
      <c r="AA13" s="6" t="s">
        <v>29</v>
      </c>
      <c r="AC13" s="9"/>
      <c r="AD13" s="1"/>
      <c r="AE13" s="12" t="s">
        <v>30</v>
      </c>
      <c r="AF13" s="12" t="s">
        <v>31</v>
      </c>
    </row>
    <row r="14" spans="3:33" x14ac:dyDescent="0.4">
      <c r="C14" s="12">
        <v>7</v>
      </c>
      <c r="D14" s="5"/>
      <c r="E14" s="5"/>
      <c r="F14" s="5"/>
      <c r="G14" s="5"/>
      <c r="H14" s="5"/>
      <c r="I14" s="5"/>
      <c r="J14" s="5"/>
      <c r="K14" s="39"/>
      <c r="L14" s="39"/>
      <c r="M14" s="39"/>
      <c r="N14" s="39"/>
      <c r="P14" s="9"/>
      <c r="T14" s="12">
        <v>6</v>
      </c>
      <c r="U14" s="4"/>
      <c r="V14" s="4"/>
      <c r="W14" s="4"/>
      <c r="X14" s="4"/>
      <c r="Z14" s="6" t="s">
        <v>32</v>
      </c>
      <c r="AA14" s="6" t="s">
        <v>20</v>
      </c>
      <c r="AC14" s="9"/>
      <c r="AD14" s="1"/>
      <c r="AE14" s="12" t="s">
        <v>33</v>
      </c>
      <c r="AF14" s="11" t="s">
        <v>115</v>
      </c>
      <c r="AG14" s="12" t="s">
        <v>35</v>
      </c>
    </row>
    <row r="15" spans="3:33" x14ac:dyDescent="0.4">
      <c r="C15" s="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P15" s="6" t="s">
        <v>37</v>
      </c>
      <c r="Q15" s="4"/>
      <c r="R15" s="12" t="s">
        <v>143</v>
      </c>
      <c r="T15" s="12">
        <v>7</v>
      </c>
      <c r="U15" s="4"/>
      <c r="V15" s="4"/>
      <c r="W15" s="4"/>
      <c r="X15" s="4"/>
      <c r="Z15" s="6" t="s">
        <v>38</v>
      </c>
      <c r="AA15" s="6" t="s">
        <v>39</v>
      </c>
      <c r="AC15" s="9"/>
      <c r="AD15" s="1"/>
      <c r="AE15" s="12" t="s">
        <v>6</v>
      </c>
      <c r="AF15" s="12" t="str">
        <f>Q38&amp;Q39&amp;Q40&amp;Q41&amp;Q42</f>
        <v>00000</v>
      </c>
      <c r="AG15" s="12" t="s">
        <v>35</v>
      </c>
    </row>
    <row r="16" spans="3:33" x14ac:dyDescent="0.4">
      <c r="C16" s="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T16" s="12">
        <v>8</v>
      </c>
      <c r="U16" s="4"/>
      <c r="V16" s="4"/>
      <c r="W16" s="4"/>
      <c r="X16" s="4"/>
      <c r="AD16" s="1"/>
      <c r="AE16" s="12" t="s">
        <v>40</v>
      </c>
      <c r="AF16" s="12" t="e">
        <f>AF26</f>
        <v>#N/A</v>
      </c>
      <c r="AG16" s="12" t="s">
        <v>35</v>
      </c>
    </row>
    <row r="17" spans="2:33" x14ac:dyDescent="0.4">
      <c r="B17" s="9"/>
      <c r="C17" s="9"/>
      <c r="D17" s="42"/>
      <c r="E17" s="42"/>
      <c r="F17" s="42"/>
      <c r="G17" s="42"/>
      <c r="H17" s="42"/>
      <c r="I17" s="42"/>
      <c r="J17" s="43"/>
      <c r="K17" s="43"/>
      <c r="L17" s="43"/>
      <c r="M17" s="43"/>
      <c r="P17" s="6" t="s">
        <v>40</v>
      </c>
      <c r="Q17" s="4"/>
      <c r="T17" s="9">
        <v>9</v>
      </c>
      <c r="U17" s="4"/>
      <c r="V17" s="4"/>
      <c r="W17" s="4"/>
      <c r="X17" s="4"/>
      <c r="AD17" s="1"/>
      <c r="AE17" s="12" t="s">
        <v>42</v>
      </c>
      <c r="AF17" s="12" t="str">
        <f>REPT("0",2-LEN(Q15))&amp;Q15</f>
        <v>00</v>
      </c>
      <c r="AG17" s="12" t="s">
        <v>35</v>
      </c>
    </row>
    <row r="18" spans="2:33" x14ac:dyDescent="0.4">
      <c r="T18" s="9">
        <v>10</v>
      </c>
      <c r="U18" s="4"/>
      <c r="V18" s="4"/>
      <c r="W18" s="4"/>
      <c r="X18" s="4"/>
      <c r="AD18" s="1"/>
    </row>
    <row r="19" spans="2:33" x14ac:dyDescent="0.4">
      <c r="T19" s="9">
        <v>11</v>
      </c>
      <c r="U19" s="4"/>
      <c r="V19" s="4"/>
      <c r="W19" s="4"/>
      <c r="X19" s="4"/>
      <c r="AD19" s="1"/>
    </row>
    <row r="20" spans="2:33" x14ac:dyDescent="0.4">
      <c r="D20" s="12" t="s">
        <v>43</v>
      </c>
      <c r="P20" s="12" t="s">
        <v>44</v>
      </c>
      <c r="T20" s="9"/>
      <c r="U20" s="9"/>
      <c r="V20" s="9"/>
      <c r="W20" s="9"/>
      <c r="X20" s="9"/>
      <c r="AD20" s="1"/>
    </row>
    <row r="21" spans="2:33" x14ac:dyDescent="0.4">
      <c r="E21" s="5" t="s">
        <v>8</v>
      </c>
      <c r="F21" s="12" t="s">
        <v>45</v>
      </c>
      <c r="P21" s="9"/>
      <c r="Q21" s="4" t="s">
        <v>46</v>
      </c>
      <c r="R21" s="4" t="s">
        <v>47</v>
      </c>
      <c r="T21" s="9"/>
      <c r="U21" s="12" t="s">
        <v>48</v>
      </c>
      <c r="X21" s="9"/>
      <c r="AD21" s="1"/>
      <c r="AE21" s="12" t="s">
        <v>49</v>
      </c>
    </row>
    <row r="22" spans="2:33" x14ac:dyDescent="0.4">
      <c r="E22" s="5" t="s">
        <v>9</v>
      </c>
      <c r="F22" s="12" t="s">
        <v>50</v>
      </c>
      <c r="Q22" s="4" t="s">
        <v>51</v>
      </c>
      <c r="R22" s="4" t="s">
        <v>52</v>
      </c>
      <c r="U22" s="4" t="s">
        <v>17</v>
      </c>
      <c r="V22" s="4" t="s">
        <v>25</v>
      </c>
      <c r="X22" s="9"/>
      <c r="AD22" s="1"/>
      <c r="AE22" s="12" t="s">
        <v>53</v>
      </c>
      <c r="AF22" s="12" t="s">
        <v>155</v>
      </c>
    </row>
    <row r="23" spans="2:33" x14ac:dyDescent="0.4">
      <c r="E23" s="5" t="s">
        <v>24</v>
      </c>
      <c r="F23" s="12" t="s">
        <v>54</v>
      </c>
      <c r="Q23" s="4" t="s">
        <v>55</v>
      </c>
      <c r="R23" s="4" t="s">
        <v>56</v>
      </c>
      <c r="T23" s="9"/>
      <c r="U23" s="4" t="s">
        <v>18</v>
      </c>
      <c r="V23" s="4" t="s">
        <v>32</v>
      </c>
      <c r="AD23" s="1"/>
      <c r="AE23" s="12" t="s">
        <v>57</v>
      </c>
      <c r="AF23" s="12" t="e">
        <f>AF11&amp;AF12&amp;AF13&amp;AF14&amp;AG14&amp;AF15&amp;AG15&amp;AF16&amp;AG16&amp;AF17&amp;AG17&amp;AF47</f>
        <v>#N/A</v>
      </c>
    </row>
    <row r="24" spans="2:33" x14ac:dyDescent="0.4">
      <c r="Q24" s="4" t="s">
        <v>41</v>
      </c>
      <c r="R24" s="4" t="s">
        <v>58</v>
      </c>
      <c r="S24" s="9"/>
      <c r="T24" s="9"/>
      <c r="U24" s="4" t="s">
        <v>21</v>
      </c>
      <c r="V24" s="4" t="s">
        <v>38</v>
      </c>
      <c r="X24" s="9"/>
      <c r="AD24" s="1"/>
      <c r="AE24" s="12" t="s">
        <v>59</v>
      </c>
      <c r="AF24" s="12" t="str">
        <f>IF(P3&lt;&gt;"","&amp;name="&amp;_xlfn.ENCODEURL(P3),"")</f>
        <v/>
      </c>
    </row>
    <row r="25" spans="2:33" x14ac:dyDescent="0.4">
      <c r="X25" s="9"/>
      <c r="AD25" s="1"/>
      <c r="AE25" s="12" t="s">
        <v>60</v>
      </c>
      <c r="AF25" s="12" t="str">
        <f>"&amp;cb="&amp;AF50&amp;AF51&amp;AF52&amp;AF53&amp;AF54&amp;AF55&amp;AF56&amp;AF57&amp;AF58&amp;AF59&amp;AF60</f>
        <v>&amp;cb=</v>
      </c>
    </row>
    <row r="26" spans="2:33" ht="19.5" thickBot="1" x14ac:dyDescent="0.45">
      <c r="Q26" s="9"/>
      <c r="U26" s="9"/>
      <c r="V26" s="9"/>
      <c r="W26" s="9"/>
      <c r="X26" s="9"/>
      <c r="AD26" s="1"/>
      <c r="AE26" s="12" t="s">
        <v>70</v>
      </c>
      <c r="AF26" s="9" t="e">
        <f>VLOOKUP(Q17,$P$62:$Q$69,2, FALSE())</f>
        <v>#N/A</v>
      </c>
    </row>
    <row r="27" spans="2:33" x14ac:dyDescent="0.4">
      <c r="C27" s="13" t="s">
        <v>61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 t="s">
        <v>110</v>
      </c>
      <c r="V27" s="14"/>
      <c r="W27" s="14"/>
      <c r="X27" s="14"/>
      <c r="Y27" s="15"/>
      <c r="AD27" s="1"/>
    </row>
    <row r="28" spans="2:33" x14ac:dyDescent="0.4">
      <c r="C28" s="16"/>
      <c r="D28" s="17" t="s">
        <v>4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 t="s">
        <v>6</v>
      </c>
      <c r="Q28" s="17" t="str">
        <f>IF(S49&gt;0,"エラー有","エラー無")</f>
        <v>エラー有</v>
      </c>
      <c r="R28" s="17">
        <f>S49</f>
        <v>1</v>
      </c>
      <c r="S28" s="17" t="s">
        <v>62</v>
      </c>
      <c r="T28" s="17"/>
      <c r="U28" s="17" t="s">
        <v>64</v>
      </c>
      <c r="V28" s="17"/>
      <c r="W28" s="17" t="str">
        <f>IF(AA37&gt;0,"エラー有","エラー無")</f>
        <v>エラー無</v>
      </c>
      <c r="X28" s="17">
        <f>AA37</f>
        <v>0</v>
      </c>
      <c r="Y28" s="18" t="s">
        <v>62</v>
      </c>
      <c r="AD28" s="1"/>
    </row>
    <row r="29" spans="2:33" x14ac:dyDescent="0.4">
      <c r="C29" s="16"/>
      <c r="D29" s="17" t="s">
        <v>63</v>
      </c>
      <c r="H29" s="17" t="str">
        <f>IF(E66=1,"エラー無","エラー有")</f>
        <v>エラー有</v>
      </c>
      <c r="I29" s="17"/>
      <c r="J29" s="17"/>
      <c r="K29" s="17">
        <f>E66</f>
        <v>0</v>
      </c>
      <c r="L29" s="17" t="s">
        <v>62</v>
      </c>
      <c r="M29" s="17"/>
      <c r="N29" s="17"/>
      <c r="O29" s="17"/>
      <c r="P29" s="17"/>
      <c r="Q29" s="17"/>
      <c r="R29" s="17"/>
      <c r="S29" s="17"/>
      <c r="T29" s="17"/>
      <c r="U29" s="12" t="s">
        <v>111</v>
      </c>
      <c r="V29" s="17"/>
      <c r="W29" s="17" t="str">
        <f>IF(AA66&gt;0,"エラー有","エラー無")</f>
        <v>エラー無</v>
      </c>
      <c r="X29" s="17">
        <f>AA66</f>
        <v>0</v>
      </c>
      <c r="Y29" s="18" t="s">
        <v>62</v>
      </c>
      <c r="AD29" s="1"/>
    </row>
    <row r="30" spans="2:33" x14ac:dyDescent="0.4">
      <c r="C30" s="16"/>
      <c r="D30" s="17" t="s">
        <v>65</v>
      </c>
      <c r="E30" s="17"/>
      <c r="F30" s="17"/>
      <c r="G30" s="17"/>
      <c r="H30" s="17" t="str">
        <f>IF(E65&gt;0,"エラー有","エラー無")</f>
        <v>エラー無</v>
      </c>
      <c r="I30" s="17"/>
      <c r="J30" s="17"/>
      <c r="K30" s="17">
        <f>E65</f>
        <v>0</v>
      </c>
      <c r="L30" s="17" t="s">
        <v>62</v>
      </c>
      <c r="M30" s="17"/>
      <c r="N30" s="17"/>
      <c r="O30" s="17"/>
      <c r="P30" s="17" t="s">
        <v>66</v>
      </c>
      <c r="Q30" s="17" t="str">
        <f>IF(Q57=TRUE(),"エラー有","エラー無")</f>
        <v>エラー有</v>
      </c>
      <c r="R30" s="17"/>
      <c r="S30" s="17"/>
      <c r="T30" s="17"/>
      <c r="U30" s="17" t="s">
        <v>67</v>
      </c>
      <c r="V30" s="17"/>
      <c r="W30" s="17" t="str">
        <f>IF(X51&gt;0,"エラー有","エラー無")</f>
        <v>エラー無</v>
      </c>
      <c r="X30" s="17">
        <f>X51</f>
        <v>0</v>
      </c>
      <c r="Y30" s="18" t="s">
        <v>62</v>
      </c>
      <c r="AD30" s="1"/>
    </row>
    <row r="31" spans="2:33" x14ac:dyDescent="0.4">
      <c r="C31" s="16"/>
      <c r="D31" s="17"/>
      <c r="O31" s="17"/>
      <c r="P31" s="17"/>
      <c r="Q31" s="17"/>
      <c r="R31" s="17"/>
      <c r="S31" s="17"/>
      <c r="T31" s="17"/>
      <c r="U31" s="17" t="s">
        <v>13</v>
      </c>
      <c r="V31" s="17"/>
      <c r="W31" s="17" t="str">
        <f>IF(AA52&gt;0,"エラー有","エラー無")</f>
        <v>エラー無</v>
      </c>
      <c r="X31" s="17">
        <f>AA52</f>
        <v>0</v>
      </c>
      <c r="Y31" s="18" t="s">
        <v>62</v>
      </c>
      <c r="AD31" s="1"/>
      <c r="AF31" s="19"/>
    </row>
    <row r="32" spans="2:33" ht="19.5" thickBot="1" x14ac:dyDescent="0.45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 t="s">
        <v>68</v>
      </c>
      <c r="Q32" s="22" t="str">
        <f>IF(S70=1, "エラー無","エラー有")</f>
        <v>エラー有</v>
      </c>
      <c r="R32" s="21"/>
      <c r="S32" s="21"/>
      <c r="T32" s="21"/>
      <c r="U32" s="22" t="s">
        <v>69</v>
      </c>
      <c r="V32" s="22"/>
      <c r="W32" s="21" t="str">
        <f>IF(X65&gt;0,"エラー有","エラー無")</f>
        <v>エラー無</v>
      </c>
      <c r="X32" s="21">
        <f>X65</f>
        <v>0</v>
      </c>
      <c r="Y32" s="23" t="s">
        <v>62</v>
      </c>
      <c r="AD32" s="1"/>
    </row>
    <row r="33" spans="1:33" x14ac:dyDescent="0.4">
      <c r="P33" s="9"/>
      <c r="Q33" s="9"/>
      <c r="AD33" s="1"/>
    </row>
    <row r="34" spans="1:3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F34" s="9"/>
    </row>
    <row r="35" spans="1:33" x14ac:dyDescent="0.4">
      <c r="B35" s="12" t="s">
        <v>71</v>
      </c>
      <c r="Z35" s="12" t="s">
        <v>5</v>
      </c>
      <c r="AD35" s="1"/>
    </row>
    <row r="36" spans="1:33" x14ac:dyDescent="0.4">
      <c r="D36" s="4">
        <f>IF(OR(EXACT(D8,"A"),EXACT(D8,"Ａ"),EXACT(D8,"a"),EXACT(D8,"ａ")),3,IF(OR(EXACT(D8,"P"),EXACT(D8,"Ｐ"),EXACT(D8,"p"),EXACT(D8,"ｐ")),2, IF(OR(EXACT(D8,"X"),EXACT(D8,"Ｘ"),EXACT(D8,"x"),EXACT(D8,"ｘ")),1,0)))</f>
        <v>0</v>
      </c>
      <c r="E36" s="4">
        <f t="shared" ref="E36:J36" si="0">IF(OR(EXACT(E8,"A"),EXACT(E8,"Ａ"),EXACT(E8,"a"),EXACT(E8,"ａ")),3,IF(OR(EXACT(E8,"P"),EXACT(E8,"Ｐ"),EXACT(E8,"p"),EXACT(E8,"ｐ")),2, IF(OR(EXACT(E8,"X"),EXACT(E8,"Ｘ"),EXACT(E8,"x"),EXACT(E8,"ｘ")),1,0)))</f>
        <v>0</v>
      </c>
      <c r="F36" s="4">
        <f t="shared" si="0"/>
        <v>0</v>
      </c>
      <c r="G36" s="4">
        <f t="shared" si="0"/>
        <v>0</v>
      </c>
      <c r="H36" s="4">
        <f t="shared" si="0"/>
        <v>0</v>
      </c>
      <c r="I36" s="4">
        <f t="shared" si="0"/>
        <v>0</v>
      </c>
      <c r="J36" s="4">
        <f t="shared" si="0"/>
        <v>0</v>
      </c>
      <c r="K36" s="40"/>
      <c r="L36" s="40"/>
      <c r="M36" s="40"/>
      <c r="N36" s="40"/>
      <c r="P36" s="12" t="s">
        <v>6</v>
      </c>
      <c r="Z36" s="12" t="s">
        <v>64</v>
      </c>
      <c r="AD36" s="1"/>
      <c r="AE36" s="12" t="s">
        <v>72</v>
      </c>
      <c r="AF36" s="25" t="str">
        <f>D36&amp;E36&amp;F36&amp;G36&amp;H36&amp;I36&amp;J36&amp;AG36</f>
        <v>0000000,</v>
      </c>
      <c r="AG36" s="12" t="s">
        <v>35</v>
      </c>
    </row>
    <row r="37" spans="1:33" x14ac:dyDescent="0.4">
      <c r="D37" s="4">
        <f t="shared" ref="D37:J42" si="1">IF(OR(EXACT(D9,"A"),EXACT(D9,"Ａ"),EXACT(D9,"a"),EXACT(D9,"ａ")),3,IF(OR(EXACT(D9,"P"),EXACT(D9,"Ｐ"),EXACT(D9,"p"),EXACT(D9,"ｐ")),2, IF(OR(EXACT(D9,"X"),EXACT(D9,"Ｘ"),EXACT(D9,"x"),EXACT(D9,"ｘ")),1,0)))</f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  <c r="H37" s="4">
        <f t="shared" si="1"/>
        <v>0</v>
      </c>
      <c r="I37" s="4">
        <f t="shared" si="1"/>
        <v>0</v>
      </c>
      <c r="J37" s="4">
        <f t="shared" si="1"/>
        <v>0</v>
      </c>
      <c r="K37" s="40"/>
      <c r="L37" s="40"/>
      <c r="M37" s="40"/>
      <c r="N37" s="40"/>
      <c r="P37" s="12" t="s">
        <v>73</v>
      </c>
      <c r="S37" s="12" t="s">
        <v>74</v>
      </c>
      <c r="U37" s="12" t="s">
        <v>5</v>
      </c>
      <c r="Z37" s="12" t="s">
        <v>74</v>
      </c>
      <c r="AA37" s="12">
        <f>SUM(Z38:AA48)</f>
        <v>0</v>
      </c>
      <c r="AD37" s="1"/>
      <c r="AE37" s="12" t="s">
        <v>75</v>
      </c>
      <c r="AF37" s="25" t="str">
        <f t="shared" ref="AF37:AF42" si="2">D37&amp;E37&amp;F37&amp;G37&amp;H37&amp;I37&amp;J37&amp;AG37</f>
        <v>0000000,</v>
      </c>
      <c r="AG37" s="12" t="s">
        <v>35</v>
      </c>
    </row>
    <row r="38" spans="1:33" x14ac:dyDescent="0.4">
      <c r="D38" s="4">
        <f t="shared" si="1"/>
        <v>0</v>
      </c>
      <c r="E38" s="4">
        <f t="shared" si="1"/>
        <v>0</v>
      </c>
      <c r="F38" s="4">
        <f t="shared" si="1"/>
        <v>0</v>
      </c>
      <c r="G38" s="4">
        <f t="shared" si="1"/>
        <v>0</v>
      </c>
      <c r="H38" s="4">
        <f t="shared" si="1"/>
        <v>0</v>
      </c>
      <c r="I38" s="4">
        <f t="shared" si="1"/>
        <v>0</v>
      </c>
      <c r="J38" s="4">
        <f t="shared" si="1"/>
        <v>0</v>
      </c>
      <c r="K38" s="40"/>
      <c r="L38" s="40"/>
      <c r="M38" s="40"/>
      <c r="N38" s="40"/>
      <c r="P38" s="6" t="s">
        <v>17</v>
      </c>
      <c r="Q38" s="12">
        <f>IF(AND(Q9&gt;=0,Q9&lt;=R9,Q9=INT(Q9)),Q9, 0)</f>
        <v>0</v>
      </c>
      <c r="R38" s="12">
        <f>IF(AND(Q9&gt;=0,Q9&lt;=R9,Q9=INT(Q9)),Q9, -1)</f>
        <v>0</v>
      </c>
      <c r="S38" s="12">
        <f>IF(R38&lt;0, 1, 0)</f>
        <v>0</v>
      </c>
      <c r="T38" s="12">
        <v>1</v>
      </c>
      <c r="U38" s="6" t="str">
        <f t="shared" ref="U38:U48" si="3">IFERROR(VLOOKUP(U9,$U$53:$V$58,2,FALSE()),"")</f>
        <v/>
      </c>
      <c r="V38" s="6" t="str">
        <f t="shared" ref="V38:V48" si="4">IF(U38&lt;&gt;"", V9, "")</f>
        <v/>
      </c>
      <c r="W38" s="6" t="str">
        <f t="shared" ref="W38:W48" si="5">IFERROR(VLOOKUP(W9,$U$53:$V$58,2,FALSE()),"")</f>
        <v/>
      </c>
      <c r="X38" s="6" t="str">
        <f t="shared" ref="X38:X48" si="6">IF(W38&lt;&gt;"", X9, "")</f>
        <v/>
      </c>
      <c r="Y38" s="12" t="str">
        <f t="shared" ref="Y38:Y49" si="7">IF(U38&lt;&gt;"", ",", "")</f>
        <v/>
      </c>
      <c r="Z38" s="6">
        <f t="shared" ref="Z38:Z48" si="8">IF(AND(U38="",U9&lt;&gt;""),1,0)</f>
        <v>0</v>
      </c>
      <c r="AA38" s="6">
        <f t="shared" ref="AA38:AA48" si="9">IF(AND(W38="",W9&lt;&gt;""),1,0)</f>
        <v>0</v>
      </c>
      <c r="AD38" s="1"/>
      <c r="AE38" s="12" t="s">
        <v>75</v>
      </c>
      <c r="AF38" s="25" t="str">
        <f t="shared" si="2"/>
        <v>0000000,</v>
      </c>
      <c r="AG38" s="12" t="s">
        <v>35</v>
      </c>
    </row>
    <row r="39" spans="1:33" x14ac:dyDescent="0.4">
      <c r="D39" s="4">
        <f t="shared" si="1"/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4">
        <f t="shared" si="1"/>
        <v>0</v>
      </c>
      <c r="K39" s="40"/>
      <c r="L39" s="40"/>
      <c r="M39" s="40"/>
      <c r="N39" s="40"/>
      <c r="P39" s="6" t="s">
        <v>18</v>
      </c>
      <c r="Q39" s="12">
        <f>IF(AND(Q10&gt;=0,Q10&lt;=R10,Q10=INT(Q10)),Q10, 0)</f>
        <v>0</v>
      </c>
      <c r="R39" s="12">
        <f>IF(AND(Q10&gt;=0,Q10&lt;=R10,Q10=INT(Q10)),Q10, -1)</f>
        <v>0</v>
      </c>
      <c r="S39" s="12">
        <f>IF(R39&lt;0, 1, 0)</f>
        <v>0</v>
      </c>
      <c r="T39" s="12">
        <v>2</v>
      </c>
      <c r="U39" s="6" t="str">
        <f t="shared" si="3"/>
        <v/>
      </c>
      <c r="V39" s="6" t="str">
        <f t="shared" si="4"/>
        <v/>
      </c>
      <c r="W39" s="6" t="str">
        <f t="shared" si="5"/>
        <v/>
      </c>
      <c r="X39" s="6" t="str">
        <f t="shared" si="6"/>
        <v/>
      </c>
      <c r="Y39" s="12" t="str">
        <f t="shared" si="7"/>
        <v/>
      </c>
      <c r="Z39" s="6">
        <f t="shared" si="8"/>
        <v>0</v>
      </c>
      <c r="AA39" s="6">
        <f t="shared" si="9"/>
        <v>0</v>
      </c>
      <c r="AD39" s="1"/>
      <c r="AE39" s="12" t="s">
        <v>75</v>
      </c>
      <c r="AF39" s="25" t="str">
        <f t="shared" si="2"/>
        <v>0000000,</v>
      </c>
      <c r="AG39" s="12" t="s">
        <v>35</v>
      </c>
    </row>
    <row r="40" spans="1:33" x14ac:dyDescent="0.4">
      <c r="D40" s="4">
        <f t="shared" si="1"/>
        <v>0</v>
      </c>
      <c r="E40" s="4">
        <f t="shared" si="1"/>
        <v>0</v>
      </c>
      <c r="F40" s="4">
        <f t="shared" si="1"/>
        <v>0</v>
      </c>
      <c r="G40" s="4">
        <f t="shared" si="1"/>
        <v>0</v>
      </c>
      <c r="H40" s="4">
        <f t="shared" si="1"/>
        <v>0</v>
      </c>
      <c r="I40" s="4">
        <f t="shared" si="1"/>
        <v>0</v>
      </c>
      <c r="J40" s="4">
        <f t="shared" si="1"/>
        <v>0</v>
      </c>
      <c r="K40" s="40"/>
      <c r="L40" s="40"/>
      <c r="M40" s="40"/>
      <c r="N40" s="40"/>
      <c r="P40" s="6" t="s">
        <v>21</v>
      </c>
      <c r="Q40" s="12">
        <f>IF(AND(Q11&gt;=0,Q11&lt;=R11,Q11=INT(Q11)),Q11, 0)</f>
        <v>0</v>
      </c>
      <c r="R40" s="12">
        <f>IF(AND(Q11&gt;=0,Q11&lt;=R11,Q11=INT(Q11)),Q11, -1)</f>
        <v>0</v>
      </c>
      <c r="S40" s="12">
        <f>IF(R40&lt;0, 1, 0)</f>
        <v>0</v>
      </c>
      <c r="T40" s="12">
        <v>3</v>
      </c>
      <c r="U40" s="6" t="str">
        <f t="shared" si="3"/>
        <v/>
      </c>
      <c r="V40" s="6" t="str">
        <f t="shared" si="4"/>
        <v/>
      </c>
      <c r="W40" s="6" t="str">
        <f t="shared" si="5"/>
        <v/>
      </c>
      <c r="X40" s="6" t="str">
        <f t="shared" si="6"/>
        <v/>
      </c>
      <c r="Y40" s="12" t="str">
        <f t="shared" si="7"/>
        <v/>
      </c>
      <c r="Z40" s="6">
        <f t="shared" si="8"/>
        <v>0</v>
      </c>
      <c r="AA40" s="6">
        <f t="shared" si="9"/>
        <v>0</v>
      </c>
      <c r="AD40" s="1"/>
      <c r="AE40" s="12" t="s">
        <v>75</v>
      </c>
      <c r="AF40" s="25" t="str">
        <f t="shared" si="2"/>
        <v>0000000,</v>
      </c>
      <c r="AG40" s="12" t="s">
        <v>35</v>
      </c>
    </row>
    <row r="41" spans="1:33" x14ac:dyDescent="0.4">
      <c r="D41" s="4">
        <f t="shared" si="1"/>
        <v>0</v>
      </c>
      <c r="E41" s="4">
        <f t="shared" si="1"/>
        <v>0</v>
      </c>
      <c r="F41" s="4">
        <f t="shared" si="1"/>
        <v>0</v>
      </c>
      <c r="G41" s="4">
        <f t="shared" si="1"/>
        <v>0</v>
      </c>
      <c r="H41" s="4">
        <f t="shared" si="1"/>
        <v>0</v>
      </c>
      <c r="I41" s="4">
        <f t="shared" si="1"/>
        <v>0</v>
      </c>
      <c r="J41" s="4">
        <f t="shared" si="1"/>
        <v>0</v>
      </c>
      <c r="K41" s="40"/>
      <c r="L41" s="40"/>
      <c r="M41" s="40"/>
      <c r="N41" s="40"/>
      <c r="P41" s="6" t="s">
        <v>25</v>
      </c>
      <c r="Q41" s="12">
        <f>IF(AND(Q12&gt;=0,Q12&lt;=R12,Q12=INT(Q12)),Q12, 0)</f>
        <v>0</v>
      </c>
      <c r="R41" s="12">
        <f>IF(AND(Q12&gt;=0,Q12&lt;=R12,Q12=INT(Q12)),Q12, -1)</f>
        <v>0</v>
      </c>
      <c r="S41" s="12">
        <f>IF(R41&lt;0, 1, 0)</f>
        <v>0</v>
      </c>
      <c r="T41" s="12">
        <v>4</v>
      </c>
      <c r="U41" s="6" t="str">
        <f t="shared" si="3"/>
        <v/>
      </c>
      <c r="V41" s="6" t="str">
        <f t="shared" si="4"/>
        <v/>
      </c>
      <c r="W41" s="6" t="str">
        <f t="shared" si="5"/>
        <v/>
      </c>
      <c r="X41" s="6" t="str">
        <f t="shared" si="6"/>
        <v/>
      </c>
      <c r="Y41" s="12" t="str">
        <f t="shared" si="7"/>
        <v/>
      </c>
      <c r="Z41" s="6">
        <f t="shared" si="8"/>
        <v>0</v>
      </c>
      <c r="AA41" s="6">
        <f t="shared" si="9"/>
        <v>0</v>
      </c>
      <c r="AD41" s="1"/>
      <c r="AE41" s="12" t="s">
        <v>75</v>
      </c>
      <c r="AF41" s="25" t="str">
        <f t="shared" si="2"/>
        <v>0000000,</v>
      </c>
      <c r="AG41" s="12" t="s">
        <v>35</v>
      </c>
    </row>
    <row r="42" spans="1:33" x14ac:dyDescent="0.4">
      <c r="D42" s="4">
        <f t="shared" si="1"/>
        <v>0</v>
      </c>
      <c r="E42" s="4">
        <f t="shared" si="1"/>
        <v>0</v>
      </c>
      <c r="F42" s="4">
        <f t="shared" si="1"/>
        <v>0</v>
      </c>
      <c r="G42" s="4">
        <f t="shared" si="1"/>
        <v>0</v>
      </c>
      <c r="H42" s="4">
        <f t="shared" si="1"/>
        <v>0</v>
      </c>
      <c r="I42" s="4">
        <f t="shared" si="1"/>
        <v>0</v>
      </c>
      <c r="J42" s="4">
        <f t="shared" si="1"/>
        <v>0</v>
      </c>
      <c r="K42" s="40"/>
      <c r="L42" s="40"/>
      <c r="M42" s="40"/>
      <c r="N42" s="40"/>
      <c r="P42" s="6" t="s">
        <v>28</v>
      </c>
      <c r="Q42" s="12">
        <f>IF(AND(Q13&gt;=0,Q13&lt;=R13,Q13=INT(Q13)),Q13, 0)</f>
        <v>0</v>
      </c>
      <c r="R42" s="12">
        <f>IF(AND(Q13&gt;=0,Q13&lt;=R13,Q13=INT(Q13)),Q13, -1)</f>
        <v>0</v>
      </c>
      <c r="S42" s="12">
        <f>IF(R42&lt;0, 1, 0)</f>
        <v>0</v>
      </c>
      <c r="T42" s="12">
        <v>5</v>
      </c>
      <c r="U42" s="6" t="str">
        <f t="shared" si="3"/>
        <v/>
      </c>
      <c r="V42" s="6" t="str">
        <f t="shared" si="4"/>
        <v/>
      </c>
      <c r="W42" s="6" t="str">
        <f t="shared" si="5"/>
        <v/>
      </c>
      <c r="X42" s="6" t="str">
        <f t="shared" si="6"/>
        <v/>
      </c>
      <c r="Y42" s="12" t="str">
        <f t="shared" si="7"/>
        <v/>
      </c>
      <c r="Z42" s="6">
        <f t="shared" si="8"/>
        <v>0</v>
      </c>
      <c r="AA42" s="6">
        <f t="shared" si="9"/>
        <v>0</v>
      </c>
      <c r="AD42" s="1"/>
      <c r="AE42" s="12" t="s">
        <v>75</v>
      </c>
      <c r="AF42" s="25" t="str">
        <f t="shared" si="2"/>
        <v>0000000,</v>
      </c>
      <c r="AG42" s="12" t="s">
        <v>35</v>
      </c>
    </row>
    <row r="43" spans="1:33" x14ac:dyDescent="0.4"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P43" s="12" t="s">
        <v>76</v>
      </c>
      <c r="R43" s="12" t="b">
        <f>AND(Q44:Q48)</f>
        <v>0</v>
      </c>
      <c r="S43" s="12">
        <f>IF(R43,0,1)</f>
        <v>1</v>
      </c>
      <c r="T43" s="12">
        <v>6</v>
      </c>
      <c r="U43" s="6" t="str">
        <f t="shared" si="3"/>
        <v/>
      </c>
      <c r="V43" s="6" t="str">
        <f t="shared" si="4"/>
        <v/>
      </c>
      <c r="W43" s="6" t="str">
        <f t="shared" si="5"/>
        <v/>
      </c>
      <c r="X43" s="6" t="str">
        <f t="shared" si="6"/>
        <v/>
      </c>
      <c r="Y43" s="12" t="str">
        <f t="shared" si="7"/>
        <v/>
      </c>
      <c r="Z43" s="6">
        <f t="shared" si="8"/>
        <v>0</v>
      </c>
      <c r="AA43" s="6">
        <f t="shared" si="9"/>
        <v>0</v>
      </c>
      <c r="AD43" s="1"/>
      <c r="AF43" s="25"/>
    </row>
    <row r="44" spans="1:33" x14ac:dyDescent="0.4"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P44" s="6" t="s">
        <v>17</v>
      </c>
      <c r="Q44" s="12" t="b">
        <f>ISNUMBER(Q9)</f>
        <v>0</v>
      </c>
      <c r="T44" s="12">
        <v>7</v>
      </c>
      <c r="U44" s="6" t="str">
        <f t="shared" si="3"/>
        <v/>
      </c>
      <c r="V44" s="6" t="str">
        <f t="shared" si="4"/>
        <v/>
      </c>
      <c r="W44" s="6" t="str">
        <f t="shared" si="5"/>
        <v/>
      </c>
      <c r="X44" s="6" t="str">
        <f t="shared" si="6"/>
        <v/>
      </c>
      <c r="Y44" s="12" t="str">
        <f t="shared" si="7"/>
        <v/>
      </c>
      <c r="Z44" s="6">
        <f t="shared" si="8"/>
        <v>0</v>
      </c>
      <c r="AA44" s="6">
        <f t="shared" si="9"/>
        <v>0</v>
      </c>
      <c r="AD44" s="1"/>
      <c r="AF44" s="25"/>
    </row>
    <row r="45" spans="1:33" x14ac:dyDescent="0.4">
      <c r="P45" s="6" t="s">
        <v>18</v>
      </c>
      <c r="Q45" s="12" t="b">
        <f>ISNUMBER(Q10)</f>
        <v>0</v>
      </c>
      <c r="T45" s="12">
        <v>8</v>
      </c>
      <c r="U45" s="6" t="str">
        <f t="shared" si="3"/>
        <v/>
      </c>
      <c r="V45" s="6" t="str">
        <f t="shared" si="4"/>
        <v/>
      </c>
      <c r="W45" s="6" t="str">
        <f t="shared" si="5"/>
        <v/>
      </c>
      <c r="X45" s="6" t="str">
        <f t="shared" si="6"/>
        <v/>
      </c>
      <c r="Y45" s="12" t="str">
        <f t="shared" si="7"/>
        <v/>
      </c>
      <c r="Z45" s="6">
        <f t="shared" si="8"/>
        <v>0</v>
      </c>
      <c r="AA45" s="6">
        <f t="shared" si="9"/>
        <v>0</v>
      </c>
      <c r="AD45" s="1"/>
    </row>
    <row r="46" spans="1:33" x14ac:dyDescent="0.4">
      <c r="P46" s="6" t="s">
        <v>21</v>
      </c>
      <c r="Q46" s="12" t="b">
        <f>ISNUMBER(Q11)</f>
        <v>0</v>
      </c>
      <c r="T46" s="9">
        <v>9</v>
      </c>
      <c r="U46" s="6" t="str">
        <f t="shared" si="3"/>
        <v/>
      </c>
      <c r="V46" s="6" t="str">
        <f t="shared" si="4"/>
        <v/>
      </c>
      <c r="W46" s="6" t="str">
        <f t="shared" si="5"/>
        <v/>
      </c>
      <c r="X46" s="6" t="str">
        <f t="shared" si="6"/>
        <v/>
      </c>
      <c r="Y46" s="12" t="str">
        <f t="shared" si="7"/>
        <v/>
      </c>
      <c r="Z46" s="6">
        <f t="shared" si="8"/>
        <v>0</v>
      </c>
      <c r="AA46" s="6">
        <f t="shared" si="9"/>
        <v>0</v>
      </c>
      <c r="AD46" s="1"/>
    </row>
    <row r="47" spans="1:33" x14ac:dyDescent="0.4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 t="s">
        <v>25</v>
      </c>
      <c r="Q47" s="12" t="b">
        <f>ISNUMBER(Q12)</f>
        <v>0</v>
      </c>
      <c r="T47" s="9">
        <v>10</v>
      </c>
      <c r="U47" s="6" t="str">
        <f t="shared" si="3"/>
        <v/>
      </c>
      <c r="V47" s="6" t="str">
        <f t="shared" si="4"/>
        <v/>
      </c>
      <c r="W47" s="6" t="str">
        <f t="shared" si="5"/>
        <v/>
      </c>
      <c r="X47" s="6" t="str">
        <f t="shared" si="6"/>
        <v/>
      </c>
      <c r="Y47" s="12" t="str">
        <f t="shared" si="7"/>
        <v/>
      </c>
      <c r="Z47" s="6">
        <f t="shared" si="8"/>
        <v>0</v>
      </c>
      <c r="AA47" s="6">
        <f t="shared" si="9"/>
        <v>0</v>
      </c>
      <c r="AD47" s="1"/>
      <c r="AE47" s="12" t="s">
        <v>77</v>
      </c>
      <c r="AF47" s="25" t="str">
        <f>AF36&amp;AF37&amp;AF38&amp;AF39&amp;AF40&amp;AF41&amp;AF42&amp;AF43&amp;AF44</f>
        <v>0000000,0000000,0000000,0000000,0000000,0000000,0000000,</v>
      </c>
    </row>
    <row r="48" spans="1:33" x14ac:dyDescent="0.4">
      <c r="C48" s="9" t="s">
        <v>78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 t="s">
        <v>28</v>
      </c>
      <c r="Q48" s="12" t="b">
        <f>ISNUMBER(Q13)</f>
        <v>0</v>
      </c>
      <c r="T48" s="9">
        <v>11</v>
      </c>
      <c r="U48" s="6" t="str">
        <f t="shared" si="3"/>
        <v/>
      </c>
      <c r="V48" s="6" t="str">
        <f t="shared" si="4"/>
        <v/>
      </c>
      <c r="W48" s="6" t="str">
        <f t="shared" si="5"/>
        <v/>
      </c>
      <c r="X48" s="6" t="str">
        <f t="shared" si="6"/>
        <v/>
      </c>
      <c r="Y48" s="12" t="str">
        <f t="shared" si="7"/>
        <v/>
      </c>
      <c r="Z48" s="6">
        <f t="shared" si="8"/>
        <v>0</v>
      </c>
      <c r="AA48" s="6">
        <f t="shared" si="9"/>
        <v>0</v>
      </c>
      <c r="AD48" s="1"/>
      <c r="AE48" s="26" t="s">
        <v>5</v>
      </c>
    </row>
    <row r="49" spans="3:38" x14ac:dyDescent="0.4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Q49" s="27" t="s">
        <v>79</v>
      </c>
      <c r="S49" s="12">
        <f>SUM(S38:S43)</f>
        <v>1</v>
      </c>
      <c r="T49" s="9"/>
      <c r="U49" s="9" t="str">
        <f>IFERROR(VLOOKUP(U19,$U$53:$V$58,2,FALSE()),"")</f>
        <v/>
      </c>
      <c r="V49" s="9" t="str">
        <f>IF(U49&lt;&gt;"", V19, "")</f>
        <v/>
      </c>
      <c r="W49" s="26" t="s">
        <v>5</v>
      </c>
      <c r="X49" s="9"/>
      <c r="Y49" s="12" t="str">
        <f t="shared" si="7"/>
        <v/>
      </c>
      <c r="AD49" s="1"/>
      <c r="AE49" s="12" t="s">
        <v>80</v>
      </c>
      <c r="AF49" s="12" t="str">
        <f>AF50&amp;AF51&amp;AF52&amp;AF53&amp;AF54&amp;AF55&amp;AF56&amp;AF57&amp;AF58&amp;AF59&amp;AF60</f>
        <v/>
      </c>
    </row>
    <row r="50" spans="3:38" x14ac:dyDescent="0.4">
      <c r="C50" s="9"/>
      <c r="D50" s="12" t="s">
        <v>8</v>
      </c>
      <c r="E50" s="9" cm="1">
        <f t="array" ref="E50">SUMPRODUCT((EXACT($D$8:$J$14,D50)*1))</f>
        <v>0</v>
      </c>
      <c r="F50" s="9"/>
      <c r="G50" s="12" t="s">
        <v>45</v>
      </c>
      <c r="H50" s="9"/>
      <c r="I50" s="9"/>
      <c r="J50" s="9"/>
      <c r="K50" s="9"/>
      <c r="L50" s="9"/>
      <c r="M50" s="9"/>
      <c r="N50" s="9"/>
      <c r="O50" s="9"/>
      <c r="W50" s="12" t="s">
        <v>81</v>
      </c>
      <c r="Z50" s="26" t="s">
        <v>5</v>
      </c>
      <c r="AD50" s="1"/>
      <c r="AF50" s="28" t="str">
        <f>IF(AG50&lt;&gt;"",IF(AJ50&lt;&gt;"",AG50&amp;AH50&amp;AI50&amp;AJ50&amp;AK50&amp;AL50,AG50&amp;AH50&amp;AL50),"")</f>
        <v/>
      </c>
      <c r="AG50" s="29" t="str">
        <f t="shared" ref="AG50:AH60" si="10">U38</f>
        <v/>
      </c>
      <c r="AH50" s="30" t="str">
        <f t="shared" si="10"/>
        <v/>
      </c>
      <c r="AI50" s="30" t="str">
        <f t="shared" ref="AI50:AI60" si="11">IF(AJ50&lt;&gt;"", "-", "")</f>
        <v/>
      </c>
      <c r="AJ50" s="30" t="str">
        <f t="shared" ref="AJ50:AK60" si="12">W38</f>
        <v/>
      </c>
      <c r="AK50" s="30" t="str">
        <f t="shared" si="12"/>
        <v/>
      </c>
      <c r="AL50" s="31" t="str">
        <f t="shared" ref="AL50:AL60" si="13">IF(AG50&lt;&gt;"", ",", "")</f>
        <v/>
      </c>
    </row>
    <row r="51" spans="3:38" x14ac:dyDescent="0.4">
      <c r="C51" s="9"/>
      <c r="D51" s="12" t="s">
        <v>9</v>
      </c>
      <c r="E51" s="9" cm="1">
        <f t="array" ref="E51">SUMPRODUCT((EXACT($D$8:$J$14,D51)*1))</f>
        <v>0</v>
      </c>
      <c r="F51" s="9"/>
      <c r="G51" s="12" t="s">
        <v>82</v>
      </c>
      <c r="H51" s="9"/>
      <c r="I51" s="9"/>
      <c r="J51" s="9"/>
      <c r="K51" s="9"/>
      <c r="L51" s="9"/>
      <c r="M51" s="9"/>
      <c r="N51" s="9"/>
      <c r="O51" s="9"/>
      <c r="W51" s="12" t="s">
        <v>74</v>
      </c>
      <c r="X51" s="12">
        <f>SUM(W53:X63)</f>
        <v>0</v>
      </c>
      <c r="Z51" s="12" t="s">
        <v>83</v>
      </c>
      <c r="AD51" s="1"/>
      <c r="AF51" s="28" t="str">
        <f t="shared" ref="AF51:AF60" si="14">IF(AF50&lt;&gt;"", IF(AG51&lt;&gt;"",IF(AJ51&lt;&gt;"",AG51&amp;AH51&amp;AI51&amp;AJ51&amp;AK51&amp;AL51,AG51&amp;AH51&amp;AL51),""),"")</f>
        <v/>
      </c>
      <c r="AG51" s="32" t="str">
        <f t="shared" si="10"/>
        <v/>
      </c>
      <c r="AH51" s="9" t="str">
        <f t="shared" si="10"/>
        <v/>
      </c>
      <c r="AI51" s="9" t="str">
        <f t="shared" si="11"/>
        <v/>
      </c>
      <c r="AJ51" s="9" t="str">
        <f t="shared" si="12"/>
        <v/>
      </c>
      <c r="AK51" s="9" t="str">
        <f t="shared" si="12"/>
        <v/>
      </c>
      <c r="AL51" s="33" t="str">
        <f t="shared" si="13"/>
        <v/>
      </c>
    </row>
    <row r="52" spans="3:38" x14ac:dyDescent="0.4">
      <c r="C52" s="9"/>
      <c r="D52" s="12" t="s">
        <v>24</v>
      </c>
      <c r="E52" s="9" cm="1">
        <f t="array" ref="E52">SUMPRODUCT((EXACT($D$8:$J$14,D52)*1))</f>
        <v>0</v>
      </c>
      <c r="F52" s="9"/>
      <c r="G52" s="12" t="s">
        <v>54</v>
      </c>
      <c r="H52" s="9"/>
      <c r="I52" s="9"/>
      <c r="J52" s="9"/>
      <c r="K52" s="9"/>
      <c r="L52" s="9"/>
      <c r="M52" s="9"/>
      <c r="N52" s="9"/>
      <c r="O52" s="9"/>
      <c r="W52" s="12" t="s">
        <v>84</v>
      </c>
      <c r="X52" s="12" t="s">
        <v>85</v>
      </c>
      <c r="Z52" s="12" t="s">
        <v>74</v>
      </c>
      <c r="AA52" s="12">
        <f>SUM(Z53:AA63)</f>
        <v>0</v>
      </c>
      <c r="AD52" s="1"/>
      <c r="AF52" s="28" t="str">
        <f t="shared" si="14"/>
        <v/>
      </c>
      <c r="AG52" s="32" t="str">
        <f t="shared" si="10"/>
        <v/>
      </c>
      <c r="AH52" s="9" t="str">
        <f t="shared" si="10"/>
        <v/>
      </c>
      <c r="AI52" s="9" t="str">
        <f t="shared" si="11"/>
        <v/>
      </c>
      <c r="AJ52" s="9" t="str">
        <f t="shared" si="12"/>
        <v/>
      </c>
      <c r="AK52" s="9" t="str">
        <f t="shared" si="12"/>
        <v/>
      </c>
      <c r="AL52" s="33" t="str">
        <f t="shared" si="13"/>
        <v/>
      </c>
    </row>
    <row r="53" spans="3:38" x14ac:dyDescent="0.4">
      <c r="C53" s="9" t="s">
        <v>105</v>
      </c>
      <c r="D53" s="12" t="s">
        <v>106</v>
      </c>
      <c r="E53" s="9" cm="1">
        <f t="array" ref="E53">SUMPRODUCT((EXACT($D$8:$J$14,D53)*1))</f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12" t="s">
        <v>37</v>
      </c>
      <c r="U53" s="6" t="s">
        <v>17</v>
      </c>
      <c r="V53" s="34">
        <v>1</v>
      </c>
      <c r="W53" s="12">
        <f t="shared" ref="W53:W63" si="15">IF(AND(OR(U38=5,U38=6),ISNUMBER(W38)),1,0)</f>
        <v>0</v>
      </c>
      <c r="X53" s="12">
        <f t="shared" ref="X53:X63" si="16">IF(OR(W38=5,W38=6),1,0)</f>
        <v>0</v>
      </c>
      <c r="Y53" s="12">
        <v>1</v>
      </c>
      <c r="Z53" s="6">
        <f t="shared" ref="Z53:Z63" si="17">IF(OR(U38="",AND(U38=6,V38=0),AND(U38=4,V38=5),AND(U38=4,V38=6),AND(U38=4,V38=7),AND(OR(U38=1,U38=2,U38=3,U38=5),V38=8),AND(OR(U38=1,U38=2,U38=3,U38=4,U38=5),OR(V38=1,V38=2,V38=3,V38=4))), 0, 1)</f>
        <v>0</v>
      </c>
      <c r="AA53" s="6">
        <f t="shared" ref="AA53:AA63" si="18">IF(OR(W38="",AND(W38=6,X38=0),AND(W38=4,X38=5),AND(W38=4,X38=6),AND(W38=4,X38=7),AND(OR(W38=1,W38=2,W38=3,W38=5),X38=8),AND(OR(W38=1,W38=2,W38=3,W38=4,W38=5),OR(X38=1,X38=2,X38=3,X38=4))), 0, 1)</f>
        <v>0</v>
      </c>
      <c r="AB53" s="12" t="s">
        <v>87</v>
      </c>
      <c r="AD53" s="1"/>
      <c r="AF53" s="28" t="str">
        <f t="shared" si="14"/>
        <v/>
      </c>
      <c r="AG53" s="32" t="str">
        <f t="shared" si="10"/>
        <v/>
      </c>
      <c r="AH53" s="9" t="str">
        <f t="shared" si="10"/>
        <v/>
      </c>
      <c r="AI53" s="9" t="str">
        <f t="shared" si="11"/>
        <v/>
      </c>
      <c r="AJ53" s="9" t="str">
        <f t="shared" si="12"/>
        <v/>
      </c>
      <c r="AK53" s="9" t="str">
        <f t="shared" si="12"/>
        <v/>
      </c>
      <c r="AL53" s="33" t="str">
        <f t="shared" si="13"/>
        <v/>
      </c>
    </row>
    <row r="54" spans="3:38" x14ac:dyDescent="0.4">
      <c r="C54" s="9"/>
      <c r="D54" s="12" t="s">
        <v>103</v>
      </c>
      <c r="E54" s="9" cm="1">
        <f t="array" ref="E54">SUMPRODUCT((EXACT($D$8:$J$14,D54)*1))</f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12" t="s">
        <v>89</v>
      </c>
      <c r="Q54" s="12" t="b">
        <f>ISNUMBER(Q15)</f>
        <v>0</v>
      </c>
      <c r="U54" s="6" t="s">
        <v>18</v>
      </c>
      <c r="V54" s="34">
        <v>2</v>
      </c>
      <c r="W54" s="12">
        <f t="shared" si="15"/>
        <v>0</v>
      </c>
      <c r="X54" s="12">
        <f t="shared" si="16"/>
        <v>0</v>
      </c>
      <c r="Y54" s="12">
        <v>2</v>
      </c>
      <c r="Z54" s="6">
        <f t="shared" si="17"/>
        <v>0</v>
      </c>
      <c r="AA54" s="6">
        <f t="shared" si="18"/>
        <v>0</v>
      </c>
      <c r="AB54" s="12" t="s">
        <v>90</v>
      </c>
      <c r="AD54" s="1"/>
      <c r="AF54" s="28" t="str">
        <f t="shared" si="14"/>
        <v/>
      </c>
      <c r="AG54" s="32" t="str">
        <f t="shared" si="10"/>
        <v/>
      </c>
      <c r="AH54" s="9" t="str">
        <f t="shared" si="10"/>
        <v/>
      </c>
      <c r="AI54" s="9" t="str">
        <f t="shared" si="11"/>
        <v/>
      </c>
      <c r="AJ54" s="9" t="str">
        <f t="shared" si="12"/>
        <v/>
      </c>
      <c r="AK54" s="9" t="str">
        <f t="shared" si="12"/>
        <v/>
      </c>
      <c r="AL54" s="33" t="str">
        <f t="shared" si="13"/>
        <v/>
      </c>
    </row>
    <row r="55" spans="3:38" x14ac:dyDescent="0.4">
      <c r="C55" s="9"/>
      <c r="D55" s="12" t="s">
        <v>107</v>
      </c>
      <c r="E55" s="9" cm="1">
        <f t="array" ref="E55">SUMPRODUCT((EXACT($D$8:$J$14,D55)*1))</f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12" t="s">
        <v>92</v>
      </c>
      <c r="Q55" s="12">
        <f>IF(AND(Q54=TRUE(),Q15=INT(Q15)),0,1)</f>
        <v>1</v>
      </c>
      <c r="R55" s="12" t="s">
        <v>93</v>
      </c>
      <c r="U55" s="6" t="s">
        <v>21</v>
      </c>
      <c r="V55" s="34">
        <v>3</v>
      </c>
      <c r="W55" s="12">
        <f t="shared" si="15"/>
        <v>0</v>
      </c>
      <c r="X55" s="12">
        <f t="shared" si="16"/>
        <v>0</v>
      </c>
      <c r="Y55" s="12">
        <v>3</v>
      </c>
      <c r="Z55" s="6">
        <f t="shared" si="17"/>
        <v>0</v>
      </c>
      <c r="AA55" s="6">
        <f t="shared" si="18"/>
        <v>0</v>
      </c>
      <c r="AB55" s="12" t="s">
        <v>94</v>
      </c>
      <c r="AD55" s="1"/>
      <c r="AF55" s="28" t="str">
        <f t="shared" si="14"/>
        <v/>
      </c>
      <c r="AG55" s="32" t="str">
        <f t="shared" si="10"/>
        <v/>
      </c>
      <c r="AH55" s="9" t="str">
        <f t="shared" si="10"/>
        <v/>
      </c>
      <c r="AI55" s="9" t="str">
        <f t="shared" si="11"/>
        <v/>
      </c>
      <c r="AJ55" s="9" t="str">
        <f t="shared" si="12"/>
        <v/>
      </c>
      <c r="AK55" s="9" t="str">
        <f t="shared" si="12"/>
        <v/>
      </c>
      <c r="AL55" s="33" t="str">
        <f t="shared" si="13"/>
        <v/>
      </c>
    </row>
    <row r="56" spans="3:38" x14ac:dyDescent="0.4">
      <c r="C56" s="9" t="s">
        <v>108</v>
      </c>
      <c r="D56" s="12" t="s">
        <v>36</v>
      </c>
      <c r="E56" s="9" cm="1">
        <f t="array" ref="E56">SUMPRODUCT((EXACT($D$8:$J$14,D56)*1))</f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12" t="s">
        <v>95</v>
      </c>
      <c r="Q56" s="12">
        <f>IF(AND(Q54=TRUE(),Q15&gt;=1,Q15&lt;=11),0,1)</f>
        <v>1</v>
      </c>
      <c r="R56" s="12" t="s">
        <v>93</v>
      </c>
      <c r="U56" s="6" t="s">
        <v>25</v>
      </c>
      <c r="V56" s="34">
        <v>4</v>
      </c>
      <c r="W56" s="12">
        <f t="shared" si="15"/>
        <v>0</v>
      </c>
      <c r="X56" s="12">
        <f t="shared" si="16"/>
        <v>0</v>
      </c>
      <c r="Y56" s="12">
        <v>4</v>
      </c>
      <c r="Z56" s="6">
        <f t="shared" si="17"/>
        <v>0</v>
      </c>
      <c r="AA56" s="6">
        <f t="shared" si="18"/>
        <v>0</v>
      </c>
      <c r="AB56" s="12" t="s">
        <v>96</v>
      </c>
      <c r="AD56" s="1"/>
      <c r="AF56" s="28" t="str">
        <f t="shared" si="14"/>
        <v/>
      </c>
      <c r="AG56" s="32" t="str">
        <f t="shared" si="10"/>
        <v/>
      </c>
      <c r="AH56" s="9" t="str">
        <f t="shared" si="10"/>
        <v/>
      </c>
      <c r="AI56" s="9" t="str">
        <f t="shared" si="11"/>
        <v/>
      </c>
      <c r="AJ56" s="9" t="str">
        <f t="shared" si="12"/>
        <v/>
      </c>
      <c r="AK56" s="9" t="str">
        <f t="shared" si="12"/>
        <v/>
      </c>
      <c r="AL56" s="33" t="str">
        <f t="shared" si="13"/>
        <v/>
      </c>
    </row>
    <row r="57" spans="3:38" x14ac:dyDescent="0.4">
      <c r="C57" s="9"/>
      <c r="D57" s="12" t="s">
        <v>118</v>
      </c>
      <c r="E57" s="9" cm="1">
        <f t="array" ref="E57">SUMPRODUCT((EXACT($D$8:$J$14,D57)*1))</f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12" t="s">
        <v>79</v>
      </c>
      <c r="Q57" s="12" t="b">
        <f>OR(Q55,Q56)</f>
        <v>1</v>
      </c>
      <c r="R57" s="12" t="s">
        <v>97</v>
      </c>
      <c r="U57" s="6" t="s">
        <v>32</v>
      </c>
      <c r="V57" s="34">
        <v>5</v>
      </c>
      <c r="W57" s="12">
        <f t="shared" si="15"/>
        <v>0</v>
      </c>
      <c r="X57" s="12">
        <f t="shared" si="16"/>
        <v>0</v>
      </c>
      <c r="Y57" s="12">
        <v>5</v>
      </c>
      <c r="Z57" s="6">
        <f t="shared" si="17"/>
        <v>0</v>
      </c>
      <c r="AA57" s="6">
        <f t="shared" si="18"/>
        <v>0</v>
      </c>
      <c r="AB57" s="12" t="s">
        <v>98</v>
      </c>
      <c r="AD57" s="1"/>
      <c r="AF57" s="28" t="str">
        <f t="shared" si="14"/>
        <v/>
      </c>
      <c r="AG57" s="32" t="str">
        <f t="shared" si="10"/>
        <v/>
      </c>
      <c r="AH57" s="9" t="str">
        <f t="shared" si="10"/>
        <v/>
      </c>
      <c r="AI57" s="9" t="str">
        <f t="shared" si="11"/>
        <v/>
      </c>
      <c r="AJ57" s="9" t="str">
        <f t="shared" si="12"/>
        <v/>
      </c>
      <c r="AK57" s="9" t="str">
        <f t="shared" si="12"/>
        <v/>
      </c>
      <c r="AL57" s="33" t="str">
        <f t="shared" si="13"/>
        <v/>
      </c>
    </row>
    <row r="58" spans="3:38" x14ac:dyDescent="0.4">
      <c r="D58" s="12" t="s">
        <v>119</v>
      </c>
      <c r="E58" s="9" cm="1">
        <f t="array" ref="E58">SUMPRODUCT((EXACT($D$8:$J$14,D58)*1))</f>
        <v>0</v>
      </c>
      <c r="U58" s="6" t="s">
        <v>38</v>
      </c>
      <c r="V58" s="34">
        <v>6</v>
      </c>
      <c r="W58" s="12">
        <f t="shared" si="15"/>
        <v>0</v>
      </c>
      <c r="X58" s="12">
        <f t="shared" si="16"/>
        <v>0</v>
      </c>
      <c r="Y58" s="12">
        <v>6</v>
      </c>
      <c r="Z58" s="6">
        <f t="shared" si="17"/>
        <v>0</v>
      </c>
      <c r="AA58" s="6">
        <f t="shared" si="18"/>
        <v>0</v>
      </c>
      <c r="AD58" s="1"/>
      <c r="AF58" s="28" t="str">
        <f t="shared" si="14"/>
        <v/>
      </c>
      <c r="AG58" s="32" t="str">
        <f t="shared" si="10"/>
        <v/>
      </c>
      <c r="AH58" s="9" t="str">
        <f t="shared" si="10"/>
        <v/>
      </c>
      <c r="AI58" s="9" t="str">
        <f t="shared" si="11"/>
        <v/>
      </c>
      <c r="AJ58" s="9" t="str">
        <f t="shared" si="12"/>
        <v/>
      </c>
      <c r="AK58" s="9" t="str">
        <f t="shared" si="12"/>
        <v/>
      </c>
      <c r="AL58" s="33" t="str">
        <f t="shared" si="13"/>
        <v/>
      </c>
    </row>
    <row r="59" spans="3:38" x14ac:dyDescent="0.4">
      <c r="D59" s="12" t="s">
        <v>116</v>
      </c>
      <c r="E59" s="9" cm="1">
        <f t="array" ref="E59">SUMPRODUCT((EXACT($D$8:$J$14,D59)*1))</f>
        <v>0</v>
      </c>
      <c r="W59" s="12">
        <f t="shared" si="15"/>
        <v>0</v>
      </c>
      <c r="X59" s="12">
        <f t="shared" si="16"/>
        <v>0</v>
      </c>
      <c r="Y59" s="12">
        <v>7</v>
      </c>
      <c r="Z59" s="6">
        <f t="shared" si="17"/>
        <v>0</v>
      </c>
      <c r="AA59" s="6">
        <f t="shared" si="18"/>
        <v>0</v>
      </c>
      <c r="AD59" s="1"/>
      <c r="AF59" s="28" t="str">
        <f t="shared" si="14"/>
        <v/>
      </c>
      <c r="AG59" s="32" t="str">
        <f t="shared" si="10"/>
        <v/>
      </c>
      <c r="AH59" s="9" t="str">
        <f t="shared" si="10"/>
        <v/>
      </c>
      <c r="AI59" s="9" t="str">
        <f t="shared" si="11"/>
        <v/>
      </c>
      <c r="AJ59" s="9" t="str">
        <f t="shared" si="12"/>
        <v/>
      </c>
      <c r="AK59" s="9" t="str">
        <f t="shared" si="12"/>
        <v/>
      </c>
      <c r="AL59" s="33" t="str">
        <f t="shared" si="13"/>
        <v/>
      </c>
    </row>
    <row r="60" spans="3:38" x14ac:dyDescent="0.4">
      <c r="D60" s="12" t="s">
        <v>104</v>
      </c>
      <c r="E60" s="9" cm="1">
        <f t="array" ref="E60">SUMPRODUCT((EXACT($D$8:$J$14,D60)*1))</f>
        <v>0</v>
      </c>
      <c r="W60" s="12">
        <f t="shared" si="15"/>
        <v>0</v>
      </c>
      <c r="X60" s="12">
        <f t="shared" si="16"/>
        <v>0</v>
      </c>
      <c r="Y60" s="12">
        <v>8</v>
      </c>
      <c r="Z60" s="6">
        <f t="shared" si="17"/>
        <v>0</v>
      </c>
      <c r="AA60" s="6">
        <f t="shared" si="18"/>
        <v>0</v>
      </c>
      <c r="AD60" s="1"/>
      <c r="AF60" s="28" t="str">
        <f t="shared" si="14"/>
        <v/>
      </c>
      <c r="AG60" s="35" t="str">
        <f t="shared" si="10"/>
        <v/>
      </c>
      <c r="AH60" s="36" t="str">
        <f t="shared" si="10"/>
        <v/>
      </c>
      <c r="AI60" s="36" t="str">
        <f t="shared" si="11"/>
        <v/>
      </c>
      <c r="AJ60" s="36" t="str">
        <f t="shared" si="12"/>
        <v/>
      </c>
      <c r="AK60" s="36" t="str">
        <f t="shared" si="12"/>
        <v/>
      </c>
      <c r="AL60" s="37" t="str">
        <f t="shared" si="13"/>
        <v/>
      </c>
    </row>
    <row r="61" spans="3:38" x14ac:dyDescent="0.4">
      <c r="D61" s="12" t="s">
        <v>117</v>
      </c>
      <c r="E61" s="9" cm="1">
        <f t="array" ref="E61">SUMPRODUCT((EXACT($D$8:$J$14,D61)*1))</f>
        <v>0</v>
      </c>
      <c r="S61" s="12" t="s">
        <v>99</v>
      </c>
      <c r="U61" s="9"/>
      <c r="V61" s="9"/>
      <c r="W61" s="12">
        <f t="shared" si="15"/>
        <v>0</v>
      </c>
      <c r="X61" s="12">
        <f t="shared" si="16"/>
        <v>0</v>
      </c>
      <c r="Y61" s="9">
        <v>9</v>
      </c>
      <c r="Z61" s="6">
        <f t="shared" si="17"/>
        <v>0</v>
      </c>
      <c r="AA61" s="6">
        <f t="shared" si="18"/>
        <v>0</v>
      </c>
      <c r="AD61" s="1"/>
    </row>
    <row r="62" spans="3:38" x14ac:dyDescent="0.4">
      <c r="P62" s="6" t="s">
        <v>46</v>
      </c>
      <c r="Q62" s="12">
        <v>0</v>
      </c>
      <c r="S62" s="12">
        <f t="shared" ref="S62:S69" si="19">COUNTIF($Q$17,P62)</f>
        <v>0</v>
      </c>
      <c r="U62" s="9"/>
      <c r="V62" s="9"/>
      <c r="W62" s="12">
        <f t="shared" si="15"/>
        <v>0</v>
      </c>
      <c r="X62" s="12">
        <f t="shared" si="16"/>
        <v>0</v>
      </c>
      <c r="Y62" s="9">
        <v>10</v>
      </c>
      <c r="Z62" s="6">
        <f t="shared" si="17"/>
        <v>0</v>
      </c>
      <c r="AA62" s="6">
        <f t="shared" si="18"/>
        <v>0</v>
      </c>
      <c r="AD62" s="1"/>
    </row>
    <row r="63" spans="3:38" x14ac:dyDescent="0.4">
      <c r="D63" s="12" t="s">
        <v>86</v>
      </c>
      <c r="E63" s="12" cm="1">
        <f t="array" ref="E63">SUMPRODUCT((EXACT($D$8:$J$14,"")*1))</f>
        <v>49</v>
      </c>
      <c r="P63" s="6" t="s">
        <v>51</v>
      </c>
      <c r="Q63" s="12">
        <v>1</v>
      </c>
      <c r="S63" s="12">
        <f t="shared" si="19"/>
        <v>0</v>
      </c>
      <c r="U63" s="9"/>
      <c r="V63" s="9"/>
      <c r="W63" s="12">
        <f t="shared" si="15"/>
        <v>0</v>
      </c>
      <c r="X63" s="12">
        <f t="shared" si="16"/>
        <v>0</v>
      </c>
      <c r="Y63" s="9">
        <v>11</v>
      </c>
      <c r="Z63" s="6">
        <f t="shared" si="17"/>
        <v>0</v>
      </c>
      <c r="AA63" s="6">
        <f t="shared" si="18"/>
        <v>0</v>
      </c>
      <c r="AD63" s="1"/>
    </row>
    <row r="64" spans="3:38" x14ac:dyDescent="0.4">
      <c r="D64" s="12" t="s">
        <v>88</v>
      </c>
      <c r="E64" s="12">
        <f>SUM(E50:E63)</f>
        <v>49</v>
      </c>
      <c r="P64" s="6" t="s">
        <v>55</v>
      </c>
      <c r="Q64" s="12">
        <v>2</v>
      </c>
      <c r="S64" s="12">
        <f t="shared" si="19"/>
        <v>0</v>
      </c>
      <c r="U64" s="9"/>
      <c r="V64" s="9"/>
      <c r="W64" s="26" t="s">
        <v>5</v>
      </c>
      <c r="AD64" s="1"/>
    </row>
    <row r="65" spans="4:30" x14ac:dyDescent="0.4">
      <c r="D65" s="12" t="s">
        <v>91</v>
      </c>
      <c r="E65" s="12">
        <f>7*7 - E64</f>
        <v>0</v>
      </c>
      <c r="P65" s="6" t="s">
        <v>41</v>
      </c>
      <c r="Q65" s="12">
        <v>3</v>
      </c>
      <c r="S65" s="12">
        <f t="shared" si="19"/>
        <v>0</v>
      </c>
      <c r="U65" s="9"/>
      <c r="V65" s="9"/>
      <c r="W65" s="9" t="s">
        <v>100</v>
      </c>
      <c r="X65" s="12">
        <f>SUM(W67:W76)</f>
        <v>0</v>
      </c>
      <c r="Z65" s="12" t="s">
        <v>101</v>
      </c>
      <c r="AD65" s="1"/>
    </row>
    <row r="66" spans="4:30" x14ac:dyDescent="0.4">
      <c r="E66" s="12">
        <f>E52+E55+E58+E61</f>
        <v>0</v>
      </c>
      <c r="F66" s="12" t="s">
        <v>109</v>
      </c>
      <c r="P66" s="6" t="s">
        <v>47</v>
      </c>
      <c r="Q66" s="12">
        <v>4</v>
      </c>
      <c r="S66" s="12">
        <f t="shared" si="19"/>
        <v>0</v>
      </c>
      <c r="U66" s="9"/>
      <c r="V66" s="12">
        <v>1</v>
      </c>
      <c r="W66" s="38"/>
      <c r="Z66" s="12" t="s">
        <v>112</v>
      </c>
      <c r="AA66" s="12">
        <f>SUM(AA68:AA72)</f>
        <v>0</v>
      </c>
      <c r="AD66" s="1"/>
    </row>
    <row r="67" spans="4:30" x14ac:dyDescent="0.4">
      <c r="P67" s="6" t="s">
        <v>52</v>
      </c>
      <c r="Q67" s="12">
        <v>5</v>
      </c>
      <c r="S67" s="12">
        <f t="shared" si="19"/>
        <v>0</v>
      </c>
      <c r="U67" s="9"/>
      <c r="V67" s="12">
        <v>2</v>
      </c>
      <c r="W67" s="6">
        <f t="shared" ref="W67:W76" si="20">IF(AND(U39&lt;&gt;"",U38=""),1,0)</f>
        <v>0</v>
      </c>
      <c r="Z67" s="12" t="s">
        <v>102</v>
      </c>
      <c r="AA67" s="12" t="s">
        <v>74</v>
      </c>
      <c r="AD67" s="1"/>
    </row>
    <row r="68" spans="4:30" x14ac:dyDescent="0.4">
      <c r="P68" s="6" t="s">
        <v>56</v>
      </c>
      <c r="Q68" s="12">
        <v>6</v>
      </c>
      <c r="S68" s="12">
        <f t="shared" si="19"/>
        <v>0</v>
      </c>
      <c r="V68" s="12">
        <v>3</v>
      </c>
      <c r="W68" s="6">
        <f t="shared" si="20"/>
        <v>0</v>
      </c>
      <c r="Y68" s="12">
        <v>1</v>
      </c>
      <c r="Z68" s="12">
        <f>COUNTIF($U$38:$U$49,Y68)+COUNTIF($W$38:$W$48,Y68)</f>
        <v>0</v>
      </c>
      <c r="AA68" s="12">
        <f>IF(Z68&lt;=Q9,0,1)</f>
        <v>0</v>
      </c>
      <c r="AD68" s="1"/>
    </row>
    <row r="69" spans="4:30" x14ac:dyDescent="0.4">
      <c r="P69" s="6" t="s">
        <v>58</v>
      </c>
      <c r="Q69" s="12">
        <v>7</v>
      </c>
      <c r="S69" s="12">
        <f t="shared" si="19"/>
        <v>0</v>
      </c>
      <c r="V69" s="12">
        <v>4</v>
      </c>
      <c r="W69" s="6">
        <f t="shared" si="20"/>
        <v>0</v>
      </c>
      <c r="Y69" s="12">
        <v>2</v>
      </c>
      <c r="Z69" s="12">
        <f>COUNTIF($U$38:$U$49,Y69)+COUNTIF($W$38:$W$48,Y69)</f>
        <v>0</v>
      </c>
      <c r="AA69" s="12">
        <f>IF(Z69&lt;=Q10,0,1)</f>
        <v>0</v>
      </c>
      <c r="AD69" s="1"/>
    </row>
    <row r="70" spans="4:30" x14ac:dyDescent="0.4">
      <c r="R70" s="12" t="s">
        <v>88</v>
      </c>
      <c r="S70" s="12">
        <f>SUM(S62:S69)</f>
        <v>0</v>
      </c>
      <c r="V70" s="12">
        <v>5</v>
      </c>
      <c r="W70" s="6">
        <f t="shared" si="20"/>
        <v>0</v>
      </c>
      <c r="Y70" s="12">
        <v>3</v>
      </c>
      <c r="Z70" s="12">
        <f>COUNTIF($U$38:$U$49,Y70)+COUNTIF($W$38:$W$48,Y70)</f>
        <v>0</v>
      </c>
      <c r="AA70" s="12">
        <f>IF(Z70&lt;=Q11,0,1)</f>
        <v>0</v>
      </c>
      <c r="AD70" s="1"/>
    </row>
    <row r="71" spans="4:30" x14ac:dyDescent="0.4">
      <c r="V71" s="12">
        <v>6</v>
      </c>
      <c r="W71" s="6">
        <f t="shared" si="20"/>
        <v>0</v>
      </c>
      <c r="Y71" s="12">
        <v>4</v>
      </c>
      <c r="Z71" s="12">
        <f>COUNTIF($U$38:$U$49,Y71)+COUNTIF($W$38:$W$48,Y71)</f>
        <v>0</v>
      </c>
      <c r="AA71" s="12">
        <f>IF(Z71&lt;=Q12,0,1)</f>
        <v>0</v>
      </c>
      <c r="AD71" s="1"/>
    </row>
    <row r="72" spans="4:30" x14ac:dyDescent="0.4">
      <c r="V72" s="12">
        <v>7</v>
      </c>
      <c r="W72" s="6">
        <f t="shared" si="20"/>
        <v>0</v>
      </c>
      <c r="Y72" s="12">
        <v>5</v>
      </c>
      <c r="Z72" s="12">
        <f>COUNTIF($U$38:$U$49,Y72)+COUNTIF($W$38:$W$48,Y72)</f>
        <v>0</v>
      </c>
      <c r="AA72" s="12">
        <f>IF(Z72&lt;=Q13,0,1)</f>
        <v>0</v>
      </c>
      <c r="AD72" s="1"/>
    </row>
    <row r="73" spans="4:30" x14ac:dyDescent="0.4">
      <c r="V73" s="12">
        <v>8</v>
      </c>
      <c r="W73" s="6">
        <f t="shared" si="20"/>
        <v>0</v>
      </c>
      <c r="AD73" s="1"/>
    </row>
    <row r="74" spans="4:30" x14ac:dyDescent="0.4">
      <c r="V74" s="9">
        <v>9</v>
      </c>
      <c r="W74" s="6">
        <f t="shared" si="20"/>
        <v>0</v>
      </c>
      <c r="Y74" s="9"/>
      <c r="AD74" s="1"/>
    </row>
    <row r="75" spans="4:30" x14ac:dyDescent="0.4">
      <c r="V75" s="9">
        <v>10</v>
      </c>
      <c r="W75" s="6">
        <f t="shared" si="20"/>
        <v>0</v>
      </c>
      <c r="Y75" s="9"/>
      <c r="AD75" s="1"/>
    </row>
    <row r="76" spans="4:30" x14ac:dyDescent="0.4">
      <c r="V76" s="9">
        <v>11</v>
      </c>
      <c r="W76" s="6">
        <f t="shared" si="20"/>
        <v>0</v>
      </c>
      <c r="Y76" s="9"/>
      <c r="AD76" s="1"/>
    </row>
    <row r="77" spans="4:30" x14ac:dyDescent="0.4">
      <c r="AD77" s="1"/>
    </row>
    <row r="78" spans="4:30" x14ac:dyDescent="0.4">
      <c r="AD78" s="1"/>
    </row>
  </sheetData>
  <phoneticPr fontId="5"/>
  <conditionalFormatting sqref="C29:D29 C32:Y32 C31:D31 O31:Y31 C30:Y30 H29:T29 V29:Y29 C28:Y28">
    <cfRule type="expression" dxfId="7" priority="2">
      <formula>(C28="エラー有")</formula>
    </cfRule>
  </conditionalFormatting>
  <conditionalFormatting sqref="U29">
    <cfRule type="expression" dxfId="6" priority="1">
      <formula>(U29="エラー有")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8B9A-868E-4C28-AC43-78B38ACF0A2D}">
  <sheetPr codeName="Sheet6"/>
  <dimension ref="A1:AL78"/>
  <sheetViews>
    <sheetView workbookViewId="0"/>
  </sheetViews>
  <sheetFormatPr defaultColWidth="8.625" defaultRowHeight="18.75" x14ac:dyDescent="0.4"/>
  <cols>
    <col min="1" max="1" width="2.75" style="12" customWidth="1"/>
    <col min="2" max="2" width="3" style="12" customWidth="1"/>
    <col min="3" max="3" width="4.5" style="12" customWidth="1"/>
    <col min="4" max="14" width="3.625" style="12" customWidth="1"/>
    <col min="15" max="15" width="8.625" style="12"/>
    <col min="16" max="16" width="17.25" style="12" customWidth="1"/>
    <col min="17" max="17" width="6.625" style="12" customWidth="1"/>
    <col min="18" max="18" width="6.375" style="12" customWidth="1"/>
    <col min="19" max="19" width="8.625" style="12"/>
    <col min="20" max="20" width="4" style="12" customWidth="1"/>
    <col min="21" max="21" width="12.25" style="12" customWidth="1"/>
    <col min="22" max="22" width="8.625" style="12"/>
    <col min="23" max="23" width="12.5" style="12" customWidth="1"/>
    <col min="24" max="25" width="8.625" style="12"/>
    <col min="26" max="26" width="12" style="12" customWidth="1"/>
    <col min="27" max="27" width="12.875" style="12" customWidth="1"/>
    <col min="28" max="28" width="8.625" style="12"/>
    <col min="29" max="29" width="4.875" style="12" customWidth="1"/>
    <col min="30" max="30" width="9" style="12" customWidth="1"/>
    <col min="31" max="31" width="24.875" style="12" customWidth="1"/>
    <col min="32" max="32" width="11" style="12" customWidth="1"/>
    <col min="33" max="16384" width="8.625" style="12"/>
  </cols>
  <sheetData>
    <row r="1" spans="3:33" x14ac:dyDescent="0.4">
      <c r="D1" s="12" t="s">
        <v>151</v>
      </c>
      <c r="W1" s="12" t="s">
        <v>157</v>
      </c>
      <c r="AD1" s="1"/>
      <c r="AE1" s="12" t="s">
        <v>0</v>
      </c>
    </row>
    <row r="2" spans="3:33" x14ac:dyDescent="0.4">
      <c r="D2" s="12" t="s">
        <v>1</v>
      </c>
      <c r="P2" s="12" t="s">
        <v>2</v>
      </c>
      <c r="U2" s="2" t="s">
        <v>3</v>
      </c>
      <c r="V2" s="2"/>
      <c r="W2" s="3" t="e">
        <f>HYPERLINK(AF4,AF4)</f>
        <v>#N/A</v>
      </c>
      <c r="AD2" s="1"/>
    </row>
    <row r="3" spans="3:33" x14ac:dyDescent="0.4">
      <c r="P3" s="4"/>
      <c r="U3" s="2" t="s">
        <v>123</v>
      </c>
      <c r="V3" s="2"/>
      <c r="W3" s="3" t="e">
        <f>HYPERLINK(AF5,AF5)</f>
        <v>#N/A</v>
      </c>
      <c r="AD3" s="1"/>
    </row>
    <row r="4" spans="3:33" x14ac:dyDescent="0.4">
      <c r="P4" s="9"/>
      <c r="W4" s="12" t="s">
        <v>124</v>
      </c>
      <c r="AD4" s="1"/>
      <c r="AE4" s="2" t="s">
        <v>3</v>
      </c>
      <c r="AF4" s="24" t="e">
        <f>AF22&amp;AF23&amp;AF24</f>
        <v>#N/A</v>
      </c>
    </row>
    <row r="5" spans="3:33" x14ac:dyDescent="0.4">
      <c r="P5" s="9"/>
      <c r="T5" s="12" t="s">
        <v>147</v>
      </c>
      <c r="AD5" s="1"/>
      <c r="AE5" s="2" t="s">
        <v>123</v>
      </c>
      <c r="AF5" s="2" t="e">
        <f>AF22&amp;AF23&amp;AF24&amp;AF25</f>
        <v>#N/A</v>
      </c>
    </row>
    <row r="6" spans="3:33" x14ac:dyDescent="0.4">
      <c r="C6" s="12" t="s">
        <v>4</v>
      </c>
      <c r="U6" s="12" t="s">
        <v>5</v>
      </c>
      <c r="AD6" s="1"/>
    </row>
    <row r="7" spans="3:33" x14ac:dyDescent="0.4"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12">
        <v>8</v>
      </c>
      <c r="L7" s="12">
        <v>9</v>
      </c>
      <c r="P7" s="12" t="s">
        <v>6</v>
      </c>
      <c r="U7" s="12" t="s">
        <v>7</v>
      </c>
      <c r="AD7" s="1"/>
      <c r="AF7"/>
    </row>
    <row r="8" spans="3:33" x14ac:dyDescent="0.4">
      <c r="C8" s="12">
        <v>1</v>
      </c>
      <c r="D8" s="5"/>
      <c r="E8" s="5"/>
      <c r="F8" s="5"/>
      <c r="G8" s="5"/>
      <c r="H8" s="5"/>
      <c r="I8" s="5"/>
      <c r="J8" s="5"/>
      <c r="K8" s="5"/>
      <c r="L8" s="5"/>
      <c r="M8" s="39"/>
      <c r="N8" s="39"/>
      <c r="P8" s="6" t="s">
        <v>10</v>
      </c>
      <c r="Q8" s="6" t="s">
        <v>11</v>
      </c>
      <c r="R8" s="6" t="s">
        <v>12</v>
      </c>
      <c r="U8" s="7" t="s">
        <v>10</v>
      </c>
      <c r="V8" s="6" t="s">
        <v>13</v>
      </c>
      <c r="W8" s="8" t="s">
        <v>14</v>
      </c>
      <c r="X8" s="6" t="s">
        <v>15</v>
      </c>
      <c r="Z8" s="12" t="s">
        <v>16</v>
      </c>
      <c r="AC8" s="9"/>
      <c r="AD8" s="1"/>
    </row>
    <row r="9" spans="3:33" x14ac:dyDescent="0.4">
      <c r="C9" s="12">
        <v>2</v>
      </c>
      <c r="D9" s="5"/>
      <c r="E9" s="5"/>
      <c r="F9" s="5"/>
      <c r="G9" s="5"/>
      <c r="H9" s="5"/>
      <c r="I9" s="5"/>
      <c r="J9" s="5"/>
      <c r="K9" s="5"/>
      <c r="L9" s="5"/>
      <c r="M9" s="39"/>
      <c r="N9" s="39"/>
      <c r="P9" s="6" t="s">
        <v>17</v>
      </c>
      <c r="Q9" s="4"/>
      <c r="R9" s="6">
        <v>4</v>
      </c>
      <c r="T9" s="12">
        <v>1</v>
      </c>
      <c r="U9" s="4"/>
      <c r="V9" s="4"/>
      <c r="W9" s="4"/>
      <c r="X9" s="4"/>
      <c r="Z9" s="6" t="s">
        <v>10</v>
      </c>
      <c r="AA9" s="6" t="s">
        <v>19</v>
      </c>
      <c r="AC9" s="9"/>
      <c r="AD9" s="1"/>
      <c r="AG9" s="12" t="s">
        <v>152</v>
      </c>
    </row>
    <row r="10" spans="3:33" x14ac:dyDescent="0.4">
      <c r="C10" s="12">
        <v>3</v>
      </c>
      <c r="D10" s="5"/>
      <c r="E10" s="5"/>
      <c r="F10" s="5"/>
      <c r="G10" s="5"/>
      <c r="H10" s="5"/>
      <c r="I10" s="5"/>
      <c r="J10" s="5"/>
      <c r="K10" s="5"/>
      <c r="L10" s="5"/>
      <c r="M10" s="39"/>
      <c r="N10" s="39"/>
      <c r="P10" s="6" t="s">
        <v>18</v>
      </c>
      <c r="Q10" s="4"/>
      <c r="R10" s="10">
        <v>4</v>
      </c>
      <c r="T10" s="12">
        <v>2</v>
      </c>
      <c r="U10" s="4"/>
      <c r="V10" s="4"/>
      <c r="W10" s="4"/>
      <c r="X10" s="4"/>
      <c r="Z10" s="6" t="s">
        <v>17</v>
      </c>
      <c r="AA10" s="6" t="s">
        <v>20</v>
      </c>
      <c r="AC10" s="9"/>
      <c r="AD10" s="1"/>
      <c r="AG10" s="12" t="s">
        <v>125</v>
      </c>
    </row>
    <row r="11" spans="3:33" ht="18.75" customHeight="1" x14ac:dyDescent="0.4">
      <c r="C11" s="12">
        <v>4</v>
      </c>
      <c r="D11" s="5"/>
      <c r="E11" s="5"/>
      <c r="F11" s="5"/>
      <c r="G11" s="5"/>
      <c r="H11" s="5"/>
      <c r="I11" s="5"/>
      <c r="J11" s="5"/>
      <c r="K11" s="5"/>
      <c r="L11" s="5"/>
      <c r="M11" s="39"/>
      <c r="N11" s="39"/>
      <c r="P11" s="6" t="s">
        <v>21</v>
      </c>
      <c r="Q11" s="4"/>
      <c r="R11" s="10">
        <v>4</v>
      </c>
      <c r="T11" s="12">
        <v>3</v>
      </c>
      <c r="U11" s="4"/>
      <c r="V11" s="4"/>
      <c r="W11" s="4"/>
      <c r="X11" s="4"/>
      <c r="Z11" s="6" t="s">
        <v>18</v>
      </c>
      <c r="AA11" s="6" t="s">
        <v>20</v>
      </c>
      <c r="AC11" s="9"/>
      <c r="AD11" s="1"/>
      <c r="AE11" s="12" t="s">
        <v>22</v>
      </c>
      <c r="AF11" s="12" t="s">
        <v>23</v>
      </c>
    </row>
    <row r="12" spans="3:33" ht="18.75" customHeight="1" x14ac:dyDescent="0.4">
      <c r="C12" s="12">
        <v>5</v>
      </c>
      <c r="D12" s="5"/>
      <c r="E12" s="5"/>
      <c r="F12" s="5"/>
      <c r="G12" s="5"/>
      <c r="H12" s="5"/>
      <c r="I12" s="5"/>
      <c r="J12" s="5"/>
      <c r="K12" s="5"/>
      <c r="L12" s="5"/>
      <c r="M12" s="39"/>
      <c r="N12" s="39"/>
      <c r="P12" s="6" t="s">
        <v>25</v>
      </c>
      <c r="Q12" s="4"/>
      <c r="R12" s="6">
        <v>4</v>
      </c>
      <c r="T12" s="12">
        <v>4</v>
      </c>
      <c r="U12" s="4"/>
      <c r="V12" s="4"/>
      <c r="W12" s="4"/>
      <c r="X12" s="4"/>
      <c r="Z12" s="6" t="s">
        <v>21</v>
      </c>
      <c r="AA12" s="6" t="s">
        <v>20</v>
      </c>
      <c r="AC12" s="9"/>
      <c r="AD12" s="1"/>
      <c r="AE12" s="12" t="s">
        <v>26</v>
      </c>
      <c r="AF12" s="12" t="s">
        <v>27</v>
      </c>
    </row>
    <row r="13" spans="3:33" ht="18.75" customHeight="1" x14ac:dyDescent="0.4">
      <c r="C13" s="12">
        <v>6</v>
      </c>
      <c r="D13" s="5"/>
      <c r="E13" s="5"/>
      <c r="F13" s="5"/>
      <c r="G13" s="5"/>
      <c r="H13" s="5"/>
      <c r="I13" s="5"/>
      <c r="J13" s="5"/>
      <c r="K13" s="5"/>
      <c r="L13" s="5"/>
      <c r="M13" s="39"/>
      <c r="N13" s="39"/>
      <c r="P13" s="6" t="s">
        <v>28</v>
      </c>
      <c r="Q13" s="4"/>
      <c r="R13" s="6">
        <v>3</v>
      </c>
      <c r="T13" s="12">
        <v>5</v>
      </c>
      <c r="U13" s="4"/>
      <c r="V13" s="4"/>
      <c r="W13" s="4"/>
      <c r="X13" s="4"/>
      <c r="Z13" s="6" t="s">
        <v>25</v>
      </c>
      <c r="AA13" s="6" t="s">
        <v>29</v>
      </c>
      <c r="AC13" s="9"/>
      <c r="AD13" s="1"/>
      <c r="AE13" s="12" t="s">
        <v>30</v>
      </c>
      <c r="AF13" s="12" t="s">
        <v>31</v>
      </c>
    </row>
    <row r="14" spans="3:33" x14ac:dyDescent="0.4">
      <c r="C14" s="12">
        <v>7</v>
      </c>
      <c r="D14" s="5"/>
      <c r="E14" s="5"/>
      <c r="F14" s="5"/>
      <c r="G14" s="5"/>
      <c r="H14" s="5"/>
      <c r="I14" s="5"/>
      <c r="J14" s="5"/>
      <c r="K14" s="5"/>
      <c r="L14" s="5"/>
      <c r="M14" s="39"/>
      <c r="N14" s="39"/>
      <c r="P14" s="9"/>
      <c r="T14" s="12">
        <v>6</v>
      </c>
      <c r="U14" s="4"/>
      <c r="V14" s="4"/>
      <c r="W14" s="4"/>
      <c r="X14" s="4"/>
      <c r="Z14" s="6" t="s">
        <v>32</v>
      </c>
      <c r="AA14" s="6" t="s">
        <v>20</v>
      </c>
      <c r="AC14" s="9"/>
      <c r="AD14" s="1"/>
      <c r="AE14" s="12" t="s">
        <v>33</v>
      </c>
      <c r="AF14" s="11" t="s">
        <v>34</v>
      </c>
      <c r="AG14" s="12" t="s">
        <v>35</v>
      </c>
    </row>
    <row r="15" spans="3:33" x14ac:dyDescent="0.4">
      <c r="C15" s="12">
        <v>8</v>
      </c>
      <c r="D15" s="5"/>
      <c r="E15" s="5"/>
      <c r="F15" s="5"/>
      <c r="G15" s="5"/>
      <c r="H15" s="5"/>
      <c r="I15" s="5"/>
      <c r="J15" s="5"/>
      <c r="K15" s="5"/>
      <c r="L15" s="5"/>
      <c r="M15" s="39"/>
      <c r="N15" s="39"/>
      <c r="P15" s="6" t="s">
        <v>37</v>
      </c>
      <c r="Q15" s="4"/>
      <c r="R15" s="12" t="s">
        <v>143</v>
      </c>
      <c r="T15" s="12">
        <v>7</v>
      </c>
      <c r="U15" s="4"/>
      <c r="V15" s="4"/>
      <c r="W15" s="4"/>
      <c r="X15" s="4"/>
      <c r="Z15" s="6" t="s">
        <v>38</v>
      </c>
      <c r="AA15" s="6" t="s">
        <v>39</v>
      </c>
      <c r="AC15" s="9"/>
      <c r="AD15" s="1"/>
      <c r="AE15" s="12" t="s">
        <v>6</v>
      </c>
      <c r="AF15" s="12" t="str">
        <f>Q38&amp;Q39&amp;Q40&amp;Q41&amp;Q42</f>
        <v>00000</v>
      </c>
      <c r="AG15" s="12" t="s">
        <v>35</v>
      </c>
    </row>
    <row r="16" spans="3:33" x14ac:dyDescent="0.4">
      <c r="C16" s="12">
        <v>9</v>
      </c>
      <c r="D16" s="5"/>
      <c r="E16" s="5"/>
      <c r="F16" s="5"/>
      <c r="G16" s="5"/>
      <c r="H16" s="5"/>
      <c r="I16" s="5"/>
      <c r="J16" s="5"/>
      <c r="K16" s="5"/>
      <c r="L16" s="5"/>
      <c r="M16" s="39"/>
      <c r="N16" s="39"/>
      <c r="T16" s="12">
        <v>8</v>
      </c>
      <c r="U16" s="4"/>
      <c r="V16" s="4"/>
      <c r="W16" s="4"/>
      <c r="X16" s="4"/>
      <c r="AD16" s="1"/>
      <c r="AE16" s="12" t="s">
        <v>40</v>
      </c>
      <c r="AF16" s="12" t="e">
        <f>AF26</f>
        <v>#N/A</v>
      </c>
      <c r="AG16" s="12" t="s">
        <v>35</v>
      </c>
    </row>
    <row r="17" spans="2:33" x14ac:dyDescent="0.4">
      <c r="B17" s="9"/>
      <c r="C17" s="9"/>
      <c r="D17" s="9"/>
      <c r="E17" s="9"/>
      <c r="F17" s="9"/>
      <c r="G17" s="9"/>
      <c r="H17" s="9"/>
      <c r="I17" s="9"/>
      <c r="P17" s="6" t="s">
        <v>40</v>
      </c>
      <c r="Q17" s="4"/>
      <c r="T17" s="9">
        <v>9</v>
      </c>
      <c r="U17" s="4"/>
      <c r="V17" s="4"/>
      <c r="W17" s="4"/>
      <c r="X17" s="4"/>
      <c r="AD17" s="1"/>
      <c r="AE17" s="12" t="s">
        <v>42</v>
      </c>
      <c r="AF17" s="12" t="str">
        <f>REPT("0",2-LEN(Q15))&amp;Q15</f>
        <v>00</v>
      </c>
      <c r="AG17" s="12" t="s">
        <v>35</v>
      </c>
    </row>
    <row r="18" spans="2:33" x14ac:dyDescent="0.4">
      <c r="T18" s="9">
        <v>10</v>
      </c>
      <c r="U18" s="4"/>
      <c r="V18" s="4"/>
      <c r="W18" s="4"/>
      <c r="X18" s="4"/>
      <c r="AD18" s="1"/>
    </row>
    <row r="19" spans="2:33" x14ac:dyDescent="0.4">
      <c r="T19" s="9">
        <v>11</v>
      </c>
      <c r="U19" s="4"/>
      <c r="V19" s="4"/>
      <c r="W19" s="4"/>
      <c r="X19" s="4"/>
      <c r="AD19" s="1"/>
    </row>
    <row r="20" spans="2:33" x14ac:dyDescent="0.4">
      <c r="D20" s="12" t="s">
        <v>43</v>
      </c>
      <c r="P20" s="12" t="s">
        <v>44</v>
      </c>
      <c r="T20" s="9"/>
      <c r="U20" s="9"/>
      <c r="V20" s="9"/>
      <c r="W20" s="9"/>
      <c r="X20" s="9"/>
      <c r="AD20" s="1"/>
    </row>
    <row r="21" spans="2:33" x14ac:dyDescent="0.4">
      <c r="E21" s="5" t="s">
        <v>8</v>
      </c>
      <c r="F21" s="12" t="s">
        <v>45</v>
      </c>
      <c r="P21" s="9"/>
      <c r="Q21" s="4" t="s">
        <v>46</v>
      </c>
      <c r="R21" s="4" t="s">
        <v>47</v>
      </c>
      <c r="T21" s="9"/>
      <c r="U21" s="12" t="s">
        <v>48</v>
      </c>
      <c r="X21" s="9"/>
      <c r="AD21" s="1"/>
      <c r="AE21" s="12" t="s">
        <v>49</v>
      </c>
    </row>
    <row r="22" spans="2:33" x14ac:dyDescent="0.4">
      <c r="E22" s="5" t="s">
        <v>9</v>
      </c>
      <c r="F22" s="12" t="s">
        <v>50</v>
      </c>
      <c r="Q22" s="4" t="s">
        <v>51</v>
      </c>
      <c r="R22" s="4" t="s">
        <v>52</v>
      </c>
      <c r="U22" s="4" t="s">
        <v>17</v>
      </c>
      <c r="V22" s="4" t="s">
        <v>25</v>
      </c>
      <c r="X22" s="9"/>
      <c r="AD22" s="1"/>
      <c r="AE22" s="12" t="s">
        <v>53</v>
      </c>
      <c r="AF22" s="12" t="s">
        <v>155</v>
      </c>
    </row>
    <row r="23" spans="2:33" x14ac:dyDescent="0.4">
      <c r="E23" s="5" t="s">
        <v>24</v>
      </c>
      <c r="F23" s="12" t="s">
        <v>54</v>
      </c>
      <c r="Q23" s="4" t="s">
        <v>55</v>
      </c>
      <c r="R23" s="4" t="s">
        <v>56</v>
      </c>
      <c r="T23" s="9"/>
      <c r="U23" s="4" t="s">
        <v>18</v>
      </c>
      <c r="V23" s="4" t="s">
        <v>32</v>
      </c>
      <c r="AD23" s="1"/>
      <c r="AE23" s="12" t="s">
        <v>57</v>
      </c>
      <c r="AF23" s="12" t="e">
        <f>AF11&amp;AF12&amp;AF13&amp;AF14&amp;AG14&amp;AF15&amp;AG15&amp;AF16&amp;AG16&amp;AF17&amp;AG17&amp;AF47</f>
        <v>#N/A</v>
      </c>
    </row>
    <row r="24" spans="2:33" x14ac:dyDescent="0.4">
      <c r="Q24" s="4" t="s">
        <v>41</v>
      </c>
      <c r="R24" s="4" t="s">
        <v>58</v>
      </c>
      <c r="S24" s="9"/>
      <c r="T24" s="9"/>
      <c r="U24" s="4" t="s">
        <v>21</v>
      </c>
      <c r="V24" s="4" t="s">
        <v>38</v>
      </c>
      <c r="X24" s="9"/>
      <c r="AD24" s="1"/>
      <c r="AE24" s="12" t="s">
        <v>59</v>
      </c>
      <c r="AF24" s="12" t="str">
        <f>IF(P3&lt;&gt;"","&amp;name="&amp;_xlfn.ENCODEURL(P3),"")</f>
        <v/>
      </c>
    </row>
    <row r="25" spans="2:33" x14ac:dyDescent="0.4">
      <c r="X25" s="9"/>
      <c r="AD25" s="1"/>
      <c r="AE25" s="12" t="s">
        <v>60</v>
      </c>
      <c r="AF25" s="12" t="str">
        <f>"&amp;cb="&amp;AF50&amp;AF51&amp;AF52&amp;AF53&amp;AF54&amp;AF55&amp;AF56&amp;AF57&amp;AF58&amp;AF59&amp;AF60</f>
        <v>&amp;cb=</v>
      </c>
    </row>
    <row r="26" spans="2:33" ht="19.5" thickBot="1" x14ac:dyDescent="0.45">
      <c r="Q26" s="9"/>
      <c r="U26" s="9"/>
      <c r="V26" s="9"/>
      <c r="W26" s="9"/>
      <c r="X26" s="9"/>
      <c r="AD26" s="1"/>
      <c r="AE26" s="12" t="s">
        <v>70</v>
      </c>
      <c r="AF26" s="9" t="e">
        <f>VLOOKUP(Q17,$P$62:$Q$69,2, FALSE())</f>
        <v>#N/A</v>
      </c>
    </row>
    <row r="27" spans="2:33" x14ac:dyDescent="0.4">
      <c r="C27" s="13" t="s">
        <v>61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 t="s">
        <v>110</v>
      </c>
      <c r="V27" s="14"/>
      <c r="W27" s="14"/>
      <c r="X27" s="14"/>
      <c r="Y27" s="15"/>
      <c r="AD27" s="1"/>
    </row>
    <row r="28" spans="2:33" x14ac:dyDescent="0.4">
      <c r="C28" s="16"/>
      <c r="D28" s="17" t="s">
        <v>4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 t="s">
        <v>6</v>
      </c>
      <c r="Q28" s="17" t="str">
        <f>IF(S49&gt;0,"エラー有","エラー無")</f>
        <v>エラー有</v>
      </c>
      <c r="R28" s="17">
        <f>S49</f>
        <v>1</v>
      </c>
      <c r="S28" s="17" t="s">
        <v>62</v>
      </c>
      <c r="T28" s="17"/>
      <c r="U28" s="17" t="s">
        <v>64</v>
      </c>
      <c r="V28" s="17"/>
      <c r="W28" s="17" t="str">
        <f>IF(AA37&gt;0,"エラー有","エラー無")</f>
        <v>エラー無</v>
      </c>
      <c r="X28" s="17">
        <f>AA37</f>
        <v>0</v>
      </c>
      <c r="Y28" s="18" t="s">
        <v>62</v>
      </c>
      <c r="AD28" s="1"/>
    </row>
    <row r="29" spans="2:33" x14ac:dyDescent="0.4">
      <c r="C29" s="16"/>
      <c r="D29" s="17" t="s">
        <v>63</v>
      </c>
      <c r="H29" s="17" t="str">
        <f>IF(E66=1,"エラー無","エラー有")</f>
        <v>エラー有</v>
      </c>
      <c r="I29" s="17"/>
      <c r="J29" s="17"/>
      <c r="K29" s="17">
        <f>E66</f>
        <v>0</v>
      </c>
      <c r="L29" s="17" t="s">
        <v>62</v>
      </c>
      <c r="M29" s="17"/>
      <c r="N29" s="17"/>
      <c r="O29" s="17"/>
      <c r="P29" s="17"/>
      <c r="Q29" s="17"/>
      <c r="R29" s="17"/>
      <c r="S29" s="17"/>
      <c r="T29" s="17"/>
      <c r="U29" s="12" t="s">
        <v>111</v>
      </c>
      <c r="V29" s="17"/>
      <c r="W29" s="17" t="str">
        <f>IF(AA66&gt;0,"エラー有","エラー無")</f>
        <v>エラー無</v>
      </c>
      <c r="X29" s="17">
        <f>AA66</f>
        <v>0</v>
      </c>
      <c r="Y29" s="18" t="s">
        <v>62</v>
      </c>
      <c r="AD29" s="1"/>
    </row>
    <row r="30" spans="2:33" x14ac:dyDescent="0.4">
      <c r="C30" s="16"/>
      <c r="D30" s="17" t="s">
        <v>65</v>
      </c>
      <c r="E30" s="17"/>
      <c r="F30" s="17"/>
      <c r="G30" s="17"/>
      <c r="H30" s="17" t="str">
        <f>IF(E65&gt;0,"エラー有","エラー無")</f>
        <v>エラー無</v>
      </c>
      <c r="I30" s="17"/>
      <c r="J30" s="17"/>
      <c r="K30" s="17">
        <f>E65</f>
        <v>0</v>
      </c>
      <c r="L30" s="17" t="s">
        <v>62</v>
      </c>
      <c r="M30" s="17"/>
      <c r="N30" s="17"/>
      <c r="O30" s="17"/>
      <c r="P30" s="17" t="s">
        <v>66</v>
      </c>
      <c r="Q30" s="17" t="str">
        <f>IF(Q57=TRUE(),"エラー有","エラー無")</f>
        <v>エラー有</v>
      </c>
      <c r="R30" s="17"/>
      <c r="S30" s="17"/>
      <c r="T30" s="17"/>
      <c r="U30" s="17" t="s">
        <v>67</v>
      </c>
      <c r="V30" s="17"/>
      <c r="W30" s="17" t="str">
        <f>IF(X51&gt;0,"エラー有","エラー無")</f>
        <v>エラー無</v>
      </c>
      <c r="X30" s="17">
        <f>X51</f>
        <v>0</v>
      </c>
      <c r="Y30" s="18" t="s">
        <v>62</v>
      </c>
      <c r="AD30" s="1"/>
    </row>
    <row r="31" spans="2:33" x14ac:dyDescent="0.4">
      <c r="C31" s="16"/>
      <c r="D31" s="17"/>
      <c r="O31" s="17"/>
      <c r="P31" s="17"/>
      <c r="Q31" s="17"/>
      <c r="R31" s="17"/>
      <c r="S31" s="17"/>
      <c r="T31" s="17"/>
      <c r="U31" s="17" t="s">
        <v>13</v>
      </c>
      <c r="V31" s="17"/>
      <c r="W31" s="17" t="str">
        <f>IF(AA52&gt;0,"エラー有","エラー無")</f>
        <v>エラー無</v>
      </c>
      <c r="X31" s="17">
        <f>AA52</f>
        <v>0</v>
      </c>
      <c r="Y31" s="18" t="s">
        <v>62</v>
      </c>
      <c r="AD31" s="1"/>
      <c r="AF31" s="19"/>
    </row>
    <row r="32" spans="2:33" ht="19.5" thickBot="1" x14ac:dyDescent="0.45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 t="s">
        <v>68</v>
      </c>
      <c r="Q32" s="22" t="str">
        <f>IF(S70=1, "エラー無","エラー有")</f>
        <v>エラー有</v>
      </c>
      <c r="R32" s="21"/>
      <c r="S32" s="21"/>
      <c r="T32" s="21"/>
      <c r="U32" s="22" t="s">
        <v>69</v>
      </c>
      <c r="V32" s="22"/>
      <c r="W32" s="21" t="str">
        <f>IF(X65&gt;0,"エラー有","エラー無")</f>
        <v>エラー無</v>
      </c>
      <c r="X32" s="21">
        <f>X65</f>
        <v>0</v>
      </c>
      <c r="Y32" s="23" t="s">
        <v>62</v>
      </c>
      <c r="AD32" s="1"/>
    </row>
    <row r="33" spans="1:33" x14ac:dyDescent="0.4">
      <c r="P33" s="9"/>
      <c r="Q33" s="9"/>
      <c r="AD33" s="1"/>
    </row>
    <row r="34" spans="1:3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F34" s="9"/>
    </row>
    <row r="35" spans="1:33" x14ac:dyDescent="0.4">
      <c r="B35" s="12" t="s">
        <v>113</v>
      </c>
      <c r="Z35" s="12" t="s">
        <v>5</v>
      </c>
      <c r="AD35" s="1"/>
    </row>
    <row r="36" spans="1:33" x14ac:dyDescent="0.4">
      <c r="D36" s="4">
        <f>IF(OR(EXACT(D8,"A"),EXACT(D8,"Ａ"),EXACT(D8,"a"),EXACT(D8,"ａ")),3,IF(OR(EXACT(D8,"P"),EXACT(D8,"Ｐ"),EXACT(D8,"p"),EXACT(D8,"ｐ")),2, IF(OR(EXACT(D8,"X"),EXACT(D8,"Ｘ"),EXACT(D8,"x"),EXACT(D8,"ｘ")),1,0)))</f>
        <v>0</v>
      </c>
      <c r="E36" s="4">
        <f t="shared" ref="E36:L36" si="0">IF(OR(EXACT(E8,"A"),EXACT(E8,"Ａ"),EXACT(E8,"a"),EXACT(E8,"ａ")),3,IF(OR(EXACT(E8,"P"),EXACT(E8,"Ｐ"),EXACT(E8,"p"),EXACT(E8,"ｐ")),2, IF(OR(EXACT(E8,"X"),EXACT(E8,"Ｘ"),EXACT(E8,"x"),EXACT(E8,"ｘ")),1,0)))</f>
        <v>0</v>
      </c>
      <c r="F36" s="4">
        <f t="shared" si="0"/>
        <v>0</v>
      </c>
      <c r="G36" s="4">
        <f t="shared" si="0"/>
        <v>0</v>
      </c>
      <c r="H36" s="4">
        <f t="shared" si="0"/>
        <v>0</v>
      </c>
      <c r="I36" s="4">
        <f t="shared" si="0"/>
        <v>0</v>
      </c>
      <c r="J36" s="4">
        <f t="shared" si="0"/>
        <v>0</v>
      </c>
      <c r="K36" s="4">
        <f t="shared" si="0"/>
        <v>0</v>
      </c>
      <c r="L36" s="4">
        <f t="shared" si="0"/>
        <v>0</v>
      </c>
      <c r="M36" s="40"/>
      <c r="N36" s="40"/>
      <c r="P36" s="12" t="s">
        <v>6</v>
      </c>
      <c r="Z36" s="12" t="s">
        <v>64</v>
      </c>
      <c r="AD36" s="1"/>
      <c r="AE36" s="12" t="s">
        <v>72</v>
      </c>
      <c r="AF36" s="25" t="str">
        <f t="shared" ref="AF36:AF44" si="1">D36&amp;E36&amp;F36&amp;G36&amp;H36&amp;I36&amp;J36&amp;K36&amp;L36&amp;AG36</f>
        <v>000000000,</v>
      </c>
      <c r="AG36" s="12" t="s">
        <v>35</v>
      </c>
    </row>
    <row r="37" spans="1:33" x14ac:dyDescent="0.4">
      <c r="D37" s="4">
        <f t="shared" ref="D37:L44" si="2">IF(OR(EXACT(D9,"A"),EXACT(D9,"Ａ"),EXACT(D9,"a"),EXACT(D9,"ａ")),3,IF(OR(EXACT(D9,"P"),EXACT(D9,"Ｐ"),EXACT(D9,"p"),EXACT(D9,"ｐ")),2, IF(OR(EXACT(D9,"X"),EXACT(D9,"Ｘ"),EXACT(D9,"x"),EXACT(D9,"ｘ")),1,0)))</f>
        <v>0</v>
      </c>
      <c r="E37" s="4">
        <f t="shared" si="2"/>
        <v>0</v>
      </c>
      <c r="F37" s="4">
        <f t="shared" si="2"/>
        <v>0</v>
      </c>
      <c r="G37" s="4">
        <f t="shared" si="2"/>
        <v>0</v>
      </c>
      <c r="H37" s="4">
        <f t="shared" si="2"/>
        <v>0</v>
      </c>
      <c r="I37" s="4">
        <f t="shared" si="2"/>
        <v>0</v>
      </c>
      <c r="J37" s="4">
        <f t="shared" si="2"/>
        <v>0</v>
      </c>
      <c r="K37" s="4">
        <f t="shared" si="2"/>
        <v>0</v>
      </c>
      <c r="L37" s="4">
        <f t="shared" si="2"/>
        <v>0</v>
      </c>
      <c r="M37" s="40"/>
      <c r="N37" s="40"/>
      <c r="P37" s="12" t="s">
        <v>73</v>
      </c>
      <c r="S37" s="12" t="s">
        <v>74</v>
      </c>
      <c r="U37" s="12" t="s">
        <v>5</v>
      </c>
      <c r="Z37" s="12" t="s">
        <v>74</v>
      </c>
      <c r="AA37" s="12">
        <f>SUM(Z38:AA48)</f>
        <v>0</v>
      </c>
      <c r="AD37" s="1"/>
      <c r="AE37" s="12" t="s">
        <v>75</v>
      </c>
      <c r="AF37" s="25" t="str">
        <f t="shared" si="1"/>
        <v>000000000,</v>
      </c>
      <c r="AG37" s="12" t="s">
        <v>35</v>
      </c>
    </row>
    <row r="38" spans="1:33" x14ac:dyDescent="0.4">
      <c r="D38" s="4">
        <f t="shared" si="2"/>
        <v>0</v>
      </c>
      <c r="E38" s="4">
        <f t="shared" si="2"/>
        <v>0</v>
      </c>
      <c r="F38" s="4">
        <f t="shared" si="2"/>
        <v>0</v>
      </c>
      <c r="G38" s="4">
        <f t="shared" si="2"/>
        <v>0</v>
      </c>
      <c r="H38" s="4">
        <f t="shared" si="2"/>
        <v>0</v>
      </c>
      <c r="I38" s="4">
        <f t="shared" si="2"/>
        <v>0</v>
      </c>
      <c r="J38" s="4">
        <f t="shared" si="2"/>
        <v>0</v>
      </c>
      <c r="K38" s="4">
        <f t="shared" si="2"/>
        <v>0</v>
      </c>
      <c r="L38" s="4">
        <f t="shared" si="2"/>
        <v>0</v>
      </c>
      <c r="M38" s="40"/>
      <c r="N38" s="40"/>
      <c r="P38" s="6" t="s">
        <v>17</v>
      </c>
      <c r="Q38" s="12">
        <f>IF(AND(Q9&gt;=0,Q9&lt;=R9,Q9=INT(Q9)),Q9, 0)</f>
        <v>0</v>
      </c>
      <c r="R38" s="12">
        <f>IF(AND(Q9&gt;=0,Q9&lt;=R9,Q9=INT(Q9)),Q9, -1)</f>
        <v>0</v>
      </c>
      <c r="S38" s="12">
        <f>IF(R38&lt;0, 1, 0)</f>
        <v>0</v>
      </c>
      <c r="T38" s="12">
        <v>1</v>
      </c>
      <c r="U38" s="6" t="str">
        <f t="shared" ref="U38:U48" si="3">IFERROR(VLOOKUP(U9,$U$53:$V$58,2,FALSE()),"")</f>
        <v/>
      </c>
      <c r="V38" s="6" t="str">
        <f t="shared" ref="V38:V48" si="4">IF(U38&lt;&gt;"", V9, "")</f>
        <v/>
      </c>
      <c r="W38" s="6" t="str">
        <f t="shared" ref="W38:W48" si="5">IFERROR(VLOOKUP(W9,$U$53:$V$58,2,FALSE()),"")</f>
        <v/>
      </c>
      <c r="X38" s="6" t="str">
        <f t="shared" ref="X38:X48" si="6">IF(W38&lt;&gt;"", X9, "")</f>
        <v/>
      </c>
      <c r="Y38" s="12" t="str">
        <f t="shared" ref="Y38:Y49" si="7">IF(U38&lt;&gt;"", ",", "")</f>
        <v/>
      </c>
      <c r="Z38" s="6">
        <f t="shared" ref="Z38:Z48" si="8">IF(AND(U38="",U9&lt;&gt;""),1,0)</f>
        <v>0</v>
      </c>
      <c r="AA38" s="6">
        <f t="shared" ref="AA38:AA48" si="9">IF(AND(W38="",W9&lt;&gt;""),1,0)</f>
        <v>0</v>
      </c>
      <c r="AD38" s="1"/>
      <c r="AE38" s="12" t="s">
        <v>75</v>
      </c>
      <c r="AF38" s="25" t="str">
        <f t="shared" si="1"/>
        <v>000000000,</v>
      </c>
      <c r="AG38" s="12" t="s">
        <v>35</v>
      </c>
    </row>
    <row r="39" spans="1:33" x14ac:dyDescent="0.4">
      <c r="D39" s="4">
        <f t="shared" si="2"/>
        <v>0</v>
      </c>
      <c r="E39" s="4">
        <f t="shared" si="2"/>
        <v>0</v>
      </c>
      <c r="F39" s="4">
        <f t="shared" si="2"/>
        <v>0</v>
      </c>
      <c r="G39" s="4">
        <f t="shared" si="2"/>
        <v>0</v>
      </c>
      <c r="H39" s="4">
        <f t="shared" si="2"/>
        <v>0</v>
      </c>
      <c r="I39" s="4">
        <f t="shared" si="2"/>
        <v>0</v>
      </c>
      <c r="J39" s="4">
        <f t="shared" si="2"/>
        <v>0</v>
      </c>
      <c r="K39" s="4">
        <f t="shared" si="2"/>
        <v>0</v>
      </c>
      <c r="L39" s="4">
        <f t="shared" si="2"/>
        <v>0</v>
      </c>
      <c r="M39" s="40"/>
      <c r="N39" s="40"/>
      <c r="P39" s="6" t="s">
        <v>18</v>
      </c>
      <c r="Q39" s="12">
        <f>IF(AND(Q10&gt;=0,Q10&lt;=R10,Q10=INT(Q10)),Q10, 0)</f>
        <v>0</v>
      </c>
      <c r="R39" s="12">
        <f>IF(AND(Q10&gt;=0,Q10&lt;=R10,Q10=INT(Q10)),Q10, -1)</f>
        <v>0</v>
      </c>
      <c r="S39" s="12">
        <f>IF(R39&lt;0, 1, 0)</f>
        <v>0</v>
      </c>
      <c r="T39" s="12">
        <v>2</v>
      </c>
      <c r="U39" s="6" t="str">
        <f t="shared" si="3"/>
        <v/>
      </c>
      <c r="V39" s="6" t="str">
        <f t="shared" si="4"/>
        <v/>
      </c>
      <c r="W39" s="6" t="str">
        <f t="shared" si="5"/>
        <v/>
      </c>
      <c r="X39" s="6" t="str">
        <f t="shared" si="6"/>
        <v/>
      </c>
      <c r="Y39" s="12" t="str">
        <f t="shared" si="7"/>
        <v/>
      </c>
      <c r="Z39" s="6">
        <f t="shared" si="8"/>
        <v>0</v>
      </c>
      <c r="AA39" s="6">
        <f t="shared" si="9"/>
        <v>0</v>
      </c>
      <c r="AD39" s="1"/>
      <c r="AE39" s="12" t="s">
        <v>75</v>
      </c>
      <c r="AF39" s="25" t="str">
        <f t="shared" si="1"/>
        <v>000000000,</v>
      </c>
      <c r="AG39" s="12" t="s">
        <v>35</v>
      </c>
    </row>
    <row r="40" spans="1:33" x14ac:dyDescent="0.4">
      <c r="D40" s="4">
        <f t="shared" si="2"/>
        <v>0</v>
      </c>
      <c r="E40" s="4">
        <f t="shared" si="2"/>
        <v>0</v>
      </c>
      <c r="F40" s="4">
        <f t="shared" si="2"/>
        <v>0</v>
      </c>
      <c r="G40" s="4">
        <f t="shared" si="2"/>
        <v>0</v>
      </c>
      <c r="H40" s="4">
        <f t="shared" si="2"/>
        <v>0</v>
      </c>
      <c r="I40" s="4">
        <f t="shared" si="2"/>
        <v>0</v>
      </c>
      <c r="J40" s="4">
        <f t="shared" si="2"/>
        <v>0</v>
      </c>
      <c r="K40" s="4">
        <f t="shared" si="2"/>
        <v>0</v>
      </c>
      <c r="L40" s="4">
        <f t="shared" si="2"/>
        <v>0</v>
      </c>
      <c r="M40" s="40"/>
      <c r="N40" s="40"/>
      <c r="P40" s="6" t="s">
        <v>21</v>
      </c>
      <c r="Q40" s="12">
        <f>IF(AND(Q11&gt;=0,Q11&lt;=R11,Q11=INT(Q11)),Q11, 0)</f>
        <v>0</v>
      </c>
      <c r="R40" s="12">
        <f>IF(AND(Q11&gt;=0,Q11&lt;=R11,Q11=INT(Q11)),Q11, -1)</f>
        <v>0</v>
      </c>
      <c r="S40" s="12">
        <f>IF(R40&lt;0, 1, 0)</f>
        <v>0</v>
      </c>
      <c r="T40" s="12">
        <v>3</v>
      </c>
      <c r="U40" s="6" t="str">
        <f t="shared" si="3"/>
        <v/>
      </c>
      <c r="V40" s="6" t="str">
        <f t="shared" si="4"/>
        <v/>
      </c>
      <c r="W40" s="6" t="str">
        <f t="shared" si="5"/>
        <v/>
      </c>
      <c r="X40" s="6" t="str">
        <f t="shared" si="6"/>
        <v/>
      </c>
      <c r="Y40" s="12" t="str">
        <f t="shared" si="7"/>
        <v/>
      </c>
      <c r="Z40" s="6">
        <f t="shared" si="8"/>
        <v>0</v>
      </c>
      <c r="AA40" s="6">
        <f t="shared" si="9"/>
        <v>0</v>
      </c>
      <c r="AD40" s="1"/>
      <c r="AE40" s="12" t="s">
        <v>75</v>
      </c>
      <c r="AF40" s="25" t="str">
        <f t="shared" si="1"/>
        <v>000000000,</v>
      </c>
      <c r="AG40" s="12" t="s">
        <v>35</v>
      </c>
    </row>
    <row r="41" spans="1:33" x14ac:dyDescent="0.4">
      <c r="D41" s="4">
        <f t="shared" si="2"/>
        <v>0</v>
      </c>
      <c r="E41" s="4">
        <f t="shared" si="2"/>
        <v>0</v>
      </c>
      <c r="F41" s="4">
        <f t="shared" si="2"/>
        <v>0</v>
      </c>
      <c r="G41" s="4">
        <f t="shared" si="2"/>
        <v>0</v>
      </c>
      <c r="H41" s="4">
        <f t="shared" si="2"/>
        <v>0</v>
      </c>
      <c r="I41" s="4">
        <f t="shared" si="2"/>
        <v>0</v>
      </c>
      <c r="J41" s="4">
        <f t="shared" si="2"/>
        <v>0</v>
      </c>
      <c r="K41" s="4">
        <f t="shared" si="2"/>
        <v>0</v>
      </c>
      <c r="L41" s="4">
        <f t="shared" si="2"/>
        <v>0</v>
      </c>
      <c r="M41" s="40"/>
      <c r="N41" s="40"/>
      <c r="P41" s="6" t="s">
        <v>25</v>
      </c>
      <c r="Q41" s="12">
        <f>IF(AND(Q12&gt;=0,Q12&lt;=R12,Q12=INT(Q12)),Q12, 0)</f>
        <v>0</v>
      </c>
      <c r="R41" s="12">
        <f>IF(AND(Q12&gt;=0,Q12&lt;=R12,Q12=INT(Q12)),Q12, -1)</f>
        <v>0</v>
      </c>
      <c r="S41" s="12">
        <f>IF(R41&lt;0, 1, 0)</f>
        <v>0</v>
      </c>
      <c r="T41" s="12">
        <v>4</v>
      </c>
      <c r="U41" s="6" t="str">
        <f t="shared" si="3"/>
        <v/>
      </c>
      <c r="V41" s="6" t="str">
        <f t="shared" si="4"/>
        <v/>
      </c>
      <c r="W41" s="6" t="str">
        <f t="shared" si="5"/>
        <v/>
      </c>
      <c r="X41" s="6" t="str">
        <f t="shared" si="6"/>
        <v/>
      </c>
      <c r="Y41" s="12" t="str">
        <f t="shared" si="7"/>
        <v/>
      </c>
      <c r="Z41" s="6">
        <f t="shared" si="8"/>
        <v>0</v>
      </c>
      <c r="AA41" s="6">
        <f t="shared" si="9"/>
        <v>0</v>
      </c>
      <c r="AD41" s="1"/>
      <c r="AE41" s="12" t="s">
        <v>75</v>
      </c>
      <c r="AF41" s="25" t="str">
        <f t="shared" si="1"/>
        <v>000000000,</v>
      </c>
      <c r="AG41" s="12" t="s">
        <v>35</v>
      </c>
    </row>
    <row r="42" spans="1:33" x14ac:dyDescent="0.4">
      <c r="D42" s="4">
        <f t="shared" si="2"/>
        <v>0</v>
      </c>
      <c r="E42" s="4">
        <f t="shared" si="2"/>
        <v>0</v>
      </c>
      <c r="F42" s="4">
        <f t="shared" si="2"/>
        <v>0</v>
      </c>
      <c r="G42" s="4">
        <f t="shared" si="2"/>
        <v>0</v>
      </c>
      <c r="H42" s="4">
        <f t="shared" si="2"/>
        <v>0</v>
      </c>
      <c r="I42" s="4">
        <f t="shared" si="2"/>
        <v>0</v>
      </c>
      <c r="J42" s="4">
        <f t="shared" si="2"/>
        <v>0</v>
      </c>
      <c r="K42" s="4">
        <f t="shared" si="2"/>
        <v>0</v>
      </c>
      <c r="L42" s="4">
        <f t="shared" si="2"/>
        <v>0</v>
      </c>
      <c r="M42" s="40"/>
      <c r="N42" s="40"/>
      <c r="P42" s="6" t="s">
        <v>28</v>
      </c>
      <c r="Q42" s="12">
        <f>IF(AND(Q13&gt;=0,Q13&lt;=R13,Q13=INT(Q13)),Q13, 0)</f>
        <v>0</v>
      </c>
      <c r="R42" s="12">
        <f>IF(AND(Q13&gt;=0,Q13&lt;=R13,Q13=INT(Q13)),Q13, -1)</f>
        <v>0</v>
      </c>
      <c r="S42" s="12">
        <f>IF(R42&lt;0, 1, 0)</f>
        <v>0</v>
      </c>
      <c r="T42" s="12">
        <v>5</v>
      </c>
      <c r="U42" s="6" t="str">
        <f t="shared" si="3"/>
        <v/>
      </c>
      <c r="V42" s="6" t="str">
        <f t="shared" si="4"/>
        <v/>
      </c>
      <c r="W42" s="6" t="str">
        <f t="shared" si="5"/>
        <v/>
      </c>
      <c r="X42" s="6" t="str">
        <f t="shared" si="6"/>
        <v/>
      </c>
      <c r="Y42" s="12" t="str">
        <f t="shared" si="7"/>
        <v/>
      </c>
      <c r="Z42" s="6">
        <f t="shared" si="8"/>
        <v>0</v>
      </c>
      <c r="AA42" s="6">
        <f t="shared" si="9"/>
        <v>0</v>
      </c>
      <c r="AD42" s="1"/>
      <c r="AE42" s="12" t="s">
        <v>75</v>
      </c>
      <c r="AF42" s="25" t="str">
        <f t="shared" si="1"/>
        <v>000000000,</v>
      </c>
      <c r="AG42" s="12" t="s">
        <v>35</v>
      </c>
    </row>
    <row r="43" spans="1:33" x14ac:dyDescent="0.4">
      <c r="D43" s="4">
        <f t="shared" si="2"/>
        <v>0</v>
      </c>
      <c r="E43" s="4">
        <f t="shared" si="2"/>
        <v>0</v>
      </c>
      <c r="F43" s="4">
        <f t="shared" si="2"/>
        <v>0</v>
      </c>
      <c r="G43" s="4">
        <f t="shared" si="2"/>
        <v>0</v>
      </c>
      <c r="H43" s="4">
        <f t="shared" si="2"/>
        <v>0</v>
      </c>
      <c r="I43" s="4">
        <f t="shared" si="2"/>
        <v>0</v>
      </c>
      <c r="J43" s="4">
        <f t="shared" si="2"/>
        <v>0</v>
      </c>
      <c r="K43" s="4">
        <f t="shared" si="2"/>
        <v>0</v>
      </c>
      <c r="L43" s="4">
        <f t="shared" si="2"/>
        <v>0</v>
      </c>
      <c r="M43" s="40"/>
      <c r="N43" s="40"/>
      <c r="P43" s="12" t="s">
        <v>76</v>
      </c>
      <c r="R43" s="12" t="b">
        <f>AND(Q44:Q48)</f>
        <v>0</v>
      </c>
      <c r="S43" s="12">
        <f>IF(R43,0,1)</f>
        <v>1</v>
      </c>
      <c r="T43" s="12">
        <v>6</v>
      </c>
      <c r="U43" s="6" t="str">
        <f t="shared" si="3"/>
        <v/>
      </c>
      <c r="V43" s="6" t="str">
        <f t="shared" si="4"/>
        <v/>
      </c>
      <c r="W43" s="6" t="str">
        <f t="shared" si="5"/>
        <v/>
      </c>
      <c r="X43" s="6" t="str">
        <f t="shared" si="6"/>
        <v/>
      </c>
      <c r="Y43" s="12" t="str">
        <f t="shared" si="7"/>
        <v/>
      </c>
      <c r="Z43" s="6">
        <f t="shared" si="8"/>
        <v>0</v>
      </c>
      <c r="AA43" s="6">
        <f t="shared" si="9"/>
        <v>0</v>
      </c>
      <c r="AD43" s="1"/>
      <c r="AE43" s="12" t="s">
        <v>75</v>
      </c>
      <c r="AF43" s="25" t="str">
        <f t="shared" si="1"/>
        <v>000000000,</v>
      </c>
      <c r="AG43" s="12" t="s">
        <v>35</v>
      </c>
    </row>
    <row r="44" spans="1:33" x14ac:dyDescent="0.4">
      <c r="D44" s="4">
        <f t="shared" si="2"/>
        <v>0</v>
      </c>
      <c r="E44" s="4">
        <f t="shared" si="2"/>
        <v>0</v>
      </c>
      <c r="F44" s="4">
        <f t="shared" si="2"/>
        <v>0</v>
      </c>
      <c r="G44" s="4">
        <f t="shared" si="2"/>
        <v>0</v>
      </c>
      <c r="H44" s="4">
        <f t="shared" si="2"/>
        <v>0</v>
      </c>
      <c r="I44" s="4">
        <f t="shared" si="2"/>
        <v>0</v>
      </c>
      <c r="J44" s="4">
        <f t="shared" si="2"/>
        <v>0</v>
      </c>
      <c r="K44" s="4">
        <f t="shared" si="2"/>
        <v>0</v>
      </c>
      <c r="L44" s="4">
        <f t="shared" si="2"/>
        <v>0</v>
      </c>
      <c r="M44" s="40"/>
      <c r="N44" s="40"/>
      <c r="P44" s="6" t="s">
        <v>17</v>
      </c>
      <c r="Q44" s="12" t="b">
        <f>ISNUMBER(Q9)</f>
        <v>0</v>
      </c>
      <c r="T44" s="12">
        <v>7</v>
      </c>
      <c r="U44" s="6" t="str">
        <f t="shared" si="3"/>
        <v/>
      </c>
      <c r="V44" s="6" t="str">
        <f t="shared" si="4"/>
        <v/>
      </c>
      <c r="W44" s="6" t="str">
        <f t="shared" si="5"/>
        <v/>
      </c>
      <c r="X44" s="6" t="str">
        <f t="shared" si="6"/>
        <v/>
      </c>
      <c r="Y44" s="12" t="str">
        <f t="shared" si="7"/>
        <v/>
      </c>
      <c r="Z44" s="6">
        <f t="shared" si="8"/>
        <v>0</v>
      </c>
      <c r="AA44" s="6">
        <f t="shared" si="9"/>
        <v>0</v>
      </c>
      <c r="AD44" s="1"/>
      <c r="AE44" s="12" t="s">
        <v>75</v>
      </c>
      <c r="AF44" s="25" t="str">
        <f t="shared" si="1"/>
        <v>000000000,</v>
      </c>
      <c r="AG44" s="12" t="s">
        <v>35</v>
      </c>
    </row>
    <row r="45" spans="1:33" x14ac:dyDescent="0.4">
      <c r="P45" s="6" t="s">
        <v>18</v>
      </c>
      <c r="Q45" s="12" t="b">
        <f>ISNUMBER(Q10)</f>
        <v>0</v>
      </c>
      <c r="T45" s="12">
        <v>8</v>
      </c>
      <c r="U45" s="6" t="str">
        <f t="shared" si="3"/>
        <v/>
      </c>
      <c r="V45" s="6" t="str">
        <f t="shared" si="4"/>
        <v/>
      </c>
      <c r="W45" s="6" t="str">
        <f t="shared" si="5"/>
        <v/>
      </c>
      <c r="X45" s="6" t="str">
        <f t="shared" si="6"/>
        <v/>
      </c>
      <c r="Y45" s="12" t="str">
        <f t="shared" si="7"/>
        <v/>
      </c>
      <c r="Z45" s="6">
        <f t="shared" si="8"/>
        <v>0</v>
      </c>
      <c r="AA45" s="6">
        <f t="shared" si="9"/>
        <v>0</v>
      </c>
      <c r="AD45" s="1"/>
    </row>
    <row r="46" spans="1:33" x14ac:dyDescent="0.4">
      <c r="P46" s="6" t="s">
        <v>21</v>
      </c>
      <c r="Q46" s="12" t="b">
        <f>ISNUMBER(Q11)</f>
        <v>0</v>
      </c>
      <c r="T46" s="9">
        <v>9</v>
      </c>
      <c r="U46" s="6" t="str">
        <f t="shared" si="3"/>
        <v/>
      </c>
      <c r="V46" s="6" t="str">
        <f t="shared" si="4"/>
        <v/>
      </c>
      <c r="W46" s="6" t="str">
        <f t="shared" si="5"/>
        <v/>
      </c>
      <c r="X46" s="6" t="str">
        <f t="shared" si="6"/>
        <v/>
      </c>
      <c r="Y46" s="12" t="str">
        <f t="shared" si="7"/>
        <v/>
      </c>
      <c r="Z46" s="6">
        <f t="shared" si="8"/>
        <v>0</v>
      </c>
      <c r="AA46" s="6">
        <f t="shared" si="9"/>
        <v>0</v>
      </c>
      <c r="AD46" s="1"/>
    </row>
    <row r="47" spans="1:33" x14ac:dyDescent="0.4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 t="s">
        <v>25</v>
      </c>
      <c r="Q47" s="12" t="b">
        <f>ISNUMBER(Q12)</f>
        <v>0</v>
      </c>
      <c r="T47" s="9">
        <v>10</v>
      </c>
      <c r="U47" s="6" t="str">
        <f t="shared" si="3"/>
        <v/>
      </c>
      <c r="V47" s="6" t="str">
        <f t="shared" si="4"/>
        <v/>
      </c>
      <c r="W47" s="6" t="str">
        <f t="shared" si="5"/>
        <v/>
      </c>
      <c r="X47" s="6" t="str">
        <f t="shared" si="6"/>
        <v/>
      </c>
      <c r="Y47" s="12" t="str">
        <f t="shared" si="7"/>
        <v/>
      </c>
      <c r="Z47" s="6">
        <f t="shared" si="8"/>
        <v>0</v>
      </c>
      <c r="AA47" s="6">
        <f t="shared" si="9"/>
        <v>0</v>
      </c>
      <c r="AD47" s="1"/>
      <c r="AE47" s="12" t="s">
        <v>77</v>
      </c>
      <c r="AF47" s="25" t="str">
        <f>AF36&amp;AF37&amp;AF38&amp;AF39&amp;AF40&amp;AF41&amp;AF42&amp;AF43&amp;AF44</f>
        <v>000000000,000000000,000000000,000000000,000000000,000000000,000000000,000000000,000000000,</v>
      </c>
    </row>
    <row r="48" spans="1:33" x14ac:dyDescent="0.4">
      <c r="C48" s="9" t="s">
        <v>78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 t="s">
        <v>28</v>
      </c>
      <c r="Q48" s="12" t="b">
        <f>ISNUMBER(Q13)</f>
        <v>0</v>
      </c>
      <c r="T48" s="9">
        <v>11</v>
      </c>
      <c r="U48" s="6" t="str">
        <f t="shared" si="3"/>
        <v/>
      </c>
      <c r="V48" s="6" t="str">
        <f t="shared" si="4"/>
        <v/>
      </c>
      <c r="W48" s="6" t="str">
        <f t="shared" si="5"/>
        <v/>
      </c>
      <c r="X48" s="6" t="str">
        <f t="shared" si="6"/>
        <v/>
      </c>
      <c r="Y48" s="12" t="str">
        <f t="shared" si="7"/>
        <v/>
      </c>
      <c r="Z48" s="6">
        <f t="shared" si="8"/>
        <v>0</v>
      </c>
      <c r="AA48" s="6">
        <f t="shared" si="9"/>
        <v>0</v>
      </c>
      <c r="AD48" s="1"/>
      <c r="AE48" s="26" t="s">
        <v>5</v>
      </c>
    </row>
    <row r="49" spans="3:38" x14ac:dyDescent="0.4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Q49" s="27" t="s">
        <v>79</v>
      </c>
      <c r="S49" s="12">
        <f>SUM(S38:S43)</f>
        <v>1</v>
      </c>
      <c r="T49" s="9"/>
      <c r="U49" s="9" t="str">
        <f>IFERROR(VLOOKUP(U19,$U$53:$V$58,2,FALSE()),"")</f>
        <v/>
      </c>
      <c r="V49" s="9" t="str">
        <f>IF(U49&lt;&gt;"", V19, "")</f>
        <v/>
      </c>
      <c r="W49" s="26" t="s">
        <v>5</v>
      </c>
      <c r="X49" s="9"/>
      <c r="Y49" s="12" t="str">
        <f t="shared" si="7"/>
        <v/>
      </c>
      <c r="AD49" s="1"/>
      <c r="AE49" s="12" t="s">
        <v>80</v>
      </c>
      <c r="AF49" s="12" t="str">
        <f>AF50&amp;AF51&amp;AF52&amp;AF53&amp;AF54&amp;AF55&amp;AF56&amp;AF57&amp;AF58&amp;AF59&amp;AF60</f>
        <v/>
      </c>
    </row>
    <row r="50" spans="3:38" x14ac:dyDescent="0.4">
      <c r="C50" s="9"/>
      <c r="D50" s="12" t="s">
        <v>8</v>
      </c>
      <c r="E50" s="12" cm="1">
        <f t="array" ref="E50">SUMPRODUCT((EXACT($D$8:$L$16,D50)*1))</f>
        <v>0</v>
      </c>
      <c r="F50" s="9"/>
      <c r="G50" s="12" t="s">
        <v>45</v>
      </c>
      <c r="H50" s="9"/>
      <c r="I50" s="9"/>
      <c r="J50" s="9"/>
      <c r="K50" s="9"/>
      <c r="L50" s="9"/>
      <c r="M50" s="9"/>
      <c r="N50" s="9"/>
      <c r="O50" s="9"/>
      <c r="W50" s="12" t="s">
        <v>81</v>
      </c>
      <c r="Z50" s="26" t="s">
        <v>5</v>
      </c>
      <c r="AD50" s="1"/>
      <c r="AF50" s="28" t="str">
        <f>IF(AG50&lt;&gt;"",IF(AJ50&lt;&gt;"",AG50&amp;AH50&amp;AI50&amp;AJ50&amp;AK50&amp;AL50,AG50&amp;AH50&amp;AL50),"")</f>
        <v/>
      </c>
      <c r="AG50" s="29" t="str">
        <f t="shared" ref="AG50:AH60" si="10">U38</f>
        <v/>
      </c>
      <c r="AH50" s="30" t="str">
        <f t="shared" si="10"/>
        <v/>
      </c>
      <c r="AI50" s="30" t="str">
        <f t="shared" ref="AI50:AI60" si="11">IF(AJ50&lt;&gt;"", "-", "")</f>
        <v/>
      </c>
      <c r="AJ50" s="30" t="str">
        <f t="shared" ref="AJ50:AK60" si="12">W38</f>
        <v/>
      </c>
      <c r="AK50" s="30" t="str">
        <f t="shared" si="12"/>
        <v/>
      </c>
      <c r="AL50" s="31" t="str">
        <f t="shared" ref="AL50:AL60" si="13">IF(AG50&lt;&gt;"", ",", "")</f>
        <v/>
      </c>
    </row>
    <row r="51" spans="3:38" x14ac:dyDescent="0.4">
      <c r="C51" s="9"/>
      <c r="D51" s="12" t="s">
        <v>9</v>
      </c>
      <c r="E51" s="12" cm="1">
        <f t="array" ref="E51">SUMPRODUCT((EXACT($D$8:$L$16,D51)*1))</f>
        <v>0</v>
      </c>
      <c r="F51" s="9"/>
      <c r="G51" s="12" t="s">
        <v>82</v>
      </c>
      <c r="H51" s="9"/>
      <c r="I51" s="9"/>
      <c r="J51" s="9"/>
      <c r="K51" s="9"/>
      <c r="L51" s="9"/>
      <c r="M51" s="9"/>
      <c r="N51" s="9"/>
      <c r="O51" s="9"/>
      <c r="W51" s="12" t="s">
        <v>74</v>
      </c>
      <c r="X51" s="12">
        <f>SUM(W53:X63)</f>
        <v>0</v>
      </c>
      <c r="Z51" s="12" t="s">
        <v>83</v>
      </c>
      <c r="AD51" s="1"/>
      <c r="AF51" s="28" t="str">
        <f t="shared" ref="AF51:AF60" si="14">IF(AF50&lt;&gt;"", IF(AG51&lt;&gt;"",IF(AJ51&lt;&gt;"",AG51&amp;AH51&amp;AI51&amp;AJ51&amp;AK51&amp;AL51,AG51&amp;AH51&amp;AL51),""),"")</f>
        <v/>
      </c>
      <c r="AG51" s="32" t="str">
        <f t="shared" si="10"/>
        <v/>
      </c>
      <c r="AH51" s="9" t="str">
        <f t="shared" si="10"/>
        <v/>
      </c>
      <c r="AI51" s="9" t="str">
        <f t="shared" si="11"/>
        <v/>
      </c>
      <c r="AJ51" s="9" t="str">
        <f t="shared" si="12"/>
        <v/>
      </c>
      <c r="AK51" s="9" t="str">
        <f t="shared" si="12"/>
        <v/>
      </c>
      <c r="AL51" s="33" t="str">
        <f t="shared" si="13"/>
        <v/>
      </c>
    </row>
    <row r="52" spans="3:38" x14ac:dyDescent="0.4">
      <c r="C52" s="9"/>
      <c r="D52" s="12" t="s">
        <v>24</v>
      </c>
      <c r="E52" s="12" cm="1">
        <f t="array" ref="E52">SUMPRODUCT((EXACT($D$8:$L$16,D52)*1))</f>
        <v>0</v>
      </c>
      <c r="F52" s="9"/>
      <c r="G52" s="12" t="s">
        <v>54</v>
      </c>
      <c r="H52" s="9"/>
      <c r="I52" s="9"/>
      <c r="J52" s="9"/>
      <c r="K52" s="9"/>
      <c r="L52" s="9"/>
      <c r="M52" s="9"/>
      <c r="N52" s="9"/>
      <c r="O52" s="9"/>
      <c r="W52" s="12" t="s">
        <v>84</v>
      </c>
      <c r="X52" s="12" t="s">
        <v>85</v>
      </c>
      <c r="Z52" s="12" t="s">
        <v>74</v>
      </c>
      <c r="AA52" s="12">
        <f>SUM(Z53:AA63)</f>
        <v>0</v>
      </c>
      <c r="AD52" s="1"/>
      <c r="AF52" s="28" t="str">
        <f t="shared" si="14"/>
        <v/>
      </c>
      <c r="AG52" s="32" t="str">
        <f t="shared" si="10"/>
        <v/>
      </c>
      <c r="AH52" s="9" t="str">
        <f t="shared" si="10"/>
        <v/>
      </c>
      <c r="AI52" s="9" t="str">
        <f t="shared" si="11"/>
        <v/>
      </c>
      <c r="AJ52" s="9" t="str">
        <f t="shared" si="12"/>
        <v/>
      </c>
      <c r="AK52" s="9" t="str">
        <f t="shared" si="12"/>
        <v/>
      </c>
      <c r="AL52" s="33" t="str">
        <f t="shared" si="13"/>
        <v/>
      </c>
    </row>
    <row r="53" spans="3:38" x14ac:dyDescent="0.4">
      <c r="C53" s="9" t="s">
        <v>105</v>
      </c>
      <c r="D53" s="12" t="s">
        <v>106</v>
      </c>
      <c r="E53" s="12" cm="1">
        <f t="array" ref="E53">SUMPRODUCT((EXACT($D$8:$L$16,D53)*1))</f>
        <v>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12" t="s">
        <v>37</v>
      </c>
      <c r="U53" s="6" t="s">
        <v>17</v>
      </c>
      <c r="V53" s="34">
        <v>1</v>
      </c>
      <c r="W53" s="12">
        <f t="shared" ref="W53:W63" si="15">IF(AND(OR(U38=5,U38=6),ISNUMBER(W38)),1,0)</f>
        <v>0</v>
      </c>
      <c r="X53" s="12">
        <f t="shared" ref="X53:X63" si="16">IF(OR(W38=5,W38=6),1,0)</f>
        <v>0</v>
      </c>
      <c r="Y53" s="12">
        <v>1</v>
      </c>
      <c r="Z53" s="6">
        <f t="shared" ref="Z53:Z63" si="17">IF(OR(U38="",AND(U38=6,V38=0),AND(U38=4,V38=5),AND(U38=4,V38=6),AND(U38=4,V38=7),AND(OR(U38=1,U38=2,U38=3,U38=5),V38=8),AND(OR(U38=1,U38=2,U38=3,U38=4,U38=5),OR(V38=1,V38=2,V38=3,V38=4))), 0, 1)</f>
        <v>0</v>
      </c>
      <c r="AA53" s="6">
        <f t="shared" ref="AA53:AA63" si="18">IF(OR(W38="",AND(W38=6,X38=0),AND(W38=4,X38=5),AND(W38=4,X38=6),AND(W38=4,X38=7),AND(OR(W38=1,W38=2,W38=3,W38=5),X38=8),AND(OR(W38=1,W38=2,W38=3,W38=4,W38=5),OR(X38=1,X38=2,X38=3,X38=4))), 0, 1)</f>
        <v>0</v>
      </c>
      <c r="AB53" s="12" t="s">
        <v>87</v>
      </c>
      <c r="AD53" s="1"/>
      <c r="AF53" s="28" t="str">
        <f t="shared" si="14"/>
        <v/>
      </c>
      <c r="AG53" s="32" t="str">
        <f t="shared" si="10"/>
        <v/>
      </c>
      <c r="AH53" s="9" t="str">
        <f t="shared" si="10"/>
        <v/>
      </c>
      <c r="AI53" s="9" t="str">
        <f t="shared" si="11"/>
        <v/>
      </c>
      <c r="AJ53" s="9" t="str">
        <f t="shared" si="12"/>
        <v/>
      </c>
      <c r="AK53" s="9" t="str">
        <f t="shared" si="12"/>
        <v/>
      </c>
      <c r="AL53" s="33" t="str">
        <f t="shared" si="13"/>
        <v/>
      </c>
    </row>
    <row r="54" spans="3:38" x14ac:dyDescent="0.4">
      <c r="C54" s="9"/>
      <c r="D54" s="12" t="s">
        <v>103</v>
      </c>
      <c r="E54" s="12" cm="1">
        <f t="array" ref="E54">SUMPRODUCT((EXACT($D$8:$L$16,D54)*1))</f>
        <v>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12" t="s">
        <v>89</v>
      </c>
      <c r="Q54" s="12" t="b">
        <f>ISNUMBER(Q15)</f>
        <v>0</v>
      </c>
      <c r="U54" s="6" t="s">
        <v>18</v>
      </c>
      <c r="V54" s="34">
        <v>2</v>
      </c>
      <c r="W54" s="12">
        <f t="shared" si="15"/>
        <v>0</v>
      </c>
      <c r="X54" s="12">
        <f t="shared" si="16"/>
        <v>0</v>
      </c>
      <c r="Y54" s="12">
        <v>2</v>
      </c>
      <c r="Z54" s="6">
        <f t="shared" si="17"/>
        <v>0</v>
      </c>
      <c r="AA54" s="6">
        <f t="shared" si="18"/>
        <v>0</v>
      </c>
      <c r="AB54" s="12" t="s">
        <v>90</v>
      </c>
      <c r="AD54" s="1"/>
      <c r="AF54" s="28" t="str">
        <f t="shared" si="14"/>
        <v/>
      </c>
      <c r="AG54" s="32" t="str">
        <f t="shared" si="10"/>
        <v/>
      </c>
      <c r="AH54" s="9" t="str">
        <f t="shared" si="10"/>
        <v/>
      </c>
      <c r="AI54" s="9" t="str">
        <f t="shared" si="11"/>
        <v/>
      </c>
      <c r="AJ54" s="9" t="str">
        <f t="shared" si="12"/>
        <v/>
      </c>
      <c r="AK54" s="9" t="str">
        <f t="shared" si="12"/>
        <v/>
      </c>
      <c r="AL54" s="33" t="str">
        <f t="shared" si="13"/>
        <v/>
      </c>
    </row>
    <row r="55" spans="3:38" x14ac:dyDescent="0.4">
      <c r="C55" s="9"/>
      <c r="D55" s="12" t="s">
        <v>107</v>
      </c>
      <c r="E55" s="12" cm="1">
        <f t="array" ref="E55">SUMPRODUCT((EXACT($D$8:$L$16,D55)*1))</f>
        <v>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12" t="s">
        <v>92</v>
      </c>
      <c r="Q55" s="12">
        <f>IF(AND(Q54=TRUE(),Q15=INT(Q15)),0,1)</f>
        <v>1</v>
      </c>
      <c r="R55" s="12" t="s">
        <v>93</v>
      </c>
      <c r="U55" s="6" t="s">
        <v>21</v>
      </c>
      <c r="V55" s="34">
        <v>3</v>
      </c>
      <c r="W55" s="12">
        <f t="shared" si="15"/>
        <v>0</v>
      </c>
      <c r="X55" s="12">
        <f t="shared" si="16"/>
        <v>0</v>
      </c>
      <c r="Y55" s="12">
        <v>3</v>
      </c>
      <c r="Z55" s="6">
        <f t="shared" si="17"/>
        <v>0</v>
      </c>
      <c r="AA55" s="6">
        <f t="shared" si="18"/>
        <v>0</v>
      </c>
      <c r="AB55" s="12" t="s">
        <v>94</v>
      </c>
      <c r="AD55" s="1"/>
      <c r="AF55" s="28" t="str">
        <f t="shared" si="14"/>
        <v/>
      </c>
      <c r="AG55" s="32" t="str">
        <f t="shared" si="10"/>
        <v/>
      </c>
      <c r="AH55" s="9" t="str">
        <f t="shared" si="10"/>
        <v/>
      </c>
      <c r="AI55" s="9" t="str">
        <f t="shared" si="11"/>
        <v/>
      </c>
      <c r="AJ55" s="9" t="str">
        <f t="shared" si="12"/>
        <v/>
      </c>
      <c r="AK55" s="9" t="str">
        <f t="shared" si="12"/>
        <v/>
      </c>
      <c r="AL55" s="33" t="str">
        <f t="shared" si="13"/>
        <v/>
      </c>
    </row>
    <row r="56" spans="3:38" x14ac:dyDescent="0.4">
      <c r="C56" s="9" t="s">
        <v>108</v>
      </c>
      <c r="D56" s="12" t="s">
        <v>36</v>
      </c>
      <c r="E56" s="12" cm="1">
        <f t="array" ref="E56">SUMPRODUCT((EXACT($D$8:$L$16,D56)*1))</f>
        <v>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12" t="s">
        <v>95</v>
      </c>
      <c r="Q56" s="12">
        <f>IF(AND(Q54=TRUE(),Q15&gt;=1,Q15&lt;=11),0,1)</f>
        <v>1</v>
      </c>
      <c r="R56" s="12" t="s">
        <v>93</v>
      </c>
      <c r="U56" s="6" t="s">
        <v>25</v>
      </c>
      <c r="V56" s="34">
        <v>4</v>
      </c>
      <c r="W56" s="12">
        <f t="shared" si="15"/>
        <v>0</v>
      </c>
      <c r="X56" s="12">
        <f t="shared" si="16"/>
        <v>0</v>
      </c>
      <c r="Y56" s="12">
        <v>4</v>
      </c>
      <c r="Z56" s="6">
        <f t="shared" si="17"/>
        <v>0</v>
      </c>
      <c r="AA56" s="6">
        <f t="shared" si="18"/>
        <v>0</v>
      </c>
      <c r="AB56" s="12" t="s">
        <v>96</v>
      </c>
      <c r="AD56" s="1"/>
      <c r="AF56" s="28" t="str">
        <f t="shared" si="14"/>
        <v/>
      </c>
      <c r="AG56" s="32" t="str">
        <f t="shared" si="10"/>
        <v/>
      </c>
      <c r="AH56" s="9" t="str">
        <f t="shared" si="10"/>
        <v/>
      </c>
      <c r="AI56" s="9" t="str">
        <f t="shared" si="11"/>
        <v/>
      </c>
      <c r="AJ56" s="9" t="str">
        <f t="shared" si="12"/>
        <v/>
      </c>
      <c r="AK56" s="9" t="str">
        <f t="shared" si="12"/>
        <v/>
      </c>
      <c r="AL56" s="33" t="str">
        <f t="shared" si="13"/>
        <v/>
      </c>
    </row>
    <row r="57" spans="3:38" x14ac:dyDescent="0.4">
      <c r="C57" s="9"/>
      <c r="D57" s="12" t="s">
        <v>118</v>
      </c>
      <c r="E57" s="12" cm="1">
        <f t="array" ref="E57">SUMPRODUCT((EXACT($D$8:$L$16,D57)*1))</f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12" t="s">
        <v>79</v>
      </c>
      <c r="Q57" s="12" t="b">
        <f>OR(Q55,Q56)</f>
        <v>1</v>
      </c>
      <c r="R57" s="12" t="s">
        <v>97</v>
      </c>
      <c r="U57" s="6" t="s">
        <v>32</v>
      </c>
      <c r="V57" s="34">
        <v>5</v>
      </c>
      <c r="W57" s="12">
        <f t="shared" si="15"/>
        <v>0</v>
      </c>
      <c r="X57" s="12">
        <f t="shared" si="16"/>
        <v>0</v>
      </c>
      <c r="Y57" s="12">
        <v>5</v>
      </c>
      <c r="Z57" s="6">
        <f t="shared" si="17"/>
        <v>0</v>
      </c>
      <c r="AA57" s="6">
        <f t="shared" si="18"/>
        <v>0</v>
      </c>
      <c r="AB57" s="12" t="s">
        <v>98</v>
      </c>
      <c r="AD57" s="1"/>
      <c r="AF57" s="28" t="str">
        <f t="shared" si="14"/>
        <v/>
      </c>
      <c r="AG57" s="32" t="str">
        <f t="shared" si="10"/>
        <v/>
      </c>
      <c r="AH57" s="9" t="str">
        <f t="shared" si="10"/>
        <v/>
      </c>
      <c r="AI57" s="9" t="str">
        <f t="shared" si="11"/>
        <v/>
      </c>
      <c r="AJ57" s="9" t="str">
        <f t="shared" si="12"/>
        <v/>
      </c>
      <c r="AK57" s="9" t="str">
        <f t="shared" si="12"/>
        <v/>
      </c>
      <c r="AL57" s="33" t="str">
        <f t="shared" si="13"/>
        <v/>
      </c>
    </row>
    <row r="58" spans="3:38" x14ac:dyDescent="0.4">
      <c r="D58" s="12" t="s">
        <v>119</v>
      </c>
      <c r="E58" s="12" cm="1">
        <f t="array" ref="E58">SUMPRODUCT((EXACT($D$8:$L$16,D58)*1))</f>
        <v>0</v>
      </c>
      <c r="U58" s="6" t="s">
        <v>38</v>
      </c>
      <c r="V58" s="34">
        <v>6</v>
      </c>
      <c r="W58" s="12">
        <f t="shared" si="15"/>
        <v>0</v>
      </c>
      <c r="X58" s="12">
        <f t="shared" si="16"/>
        <v>0</v>
      </c>
      <c r="Y58" s="12">
        <v>6</v>
      </c>
      <c r="Z58" s="6">
        <f t="shared" si="17"/>
        <v>0</v>
      </c>
      <c r="AA58" s="6">
        <f t="shared" si="18"/>
        <v>0</v>
      </c>
      <c r="AD58" s="1"/>
      <c r="AF58" s="28" t="str">
        <f t="shared" si="14"/>
        <v/>
      </c>
      <c r="AG58" s="32" t="str">
        <f t="shared" si="10"/>
        <v/>
      </c>
      <c r="AH58" s="9" t="str">
        <f t="shared" si="10"/>
        <v/>
      </c>
      <c r="AI58" s="9" t="str">
        <f t="shared" si="11"/>
        <v/>
      </c>
      <c r="AJ58" s="9" t="str">
        <f t="shared" si="12"/>
        <v/>
      </c>
      <c r="AK58" s="9" t="str">
        <f t="shared" si="12"/>
        <v/>
      </c>
      <c r="AL58" s="33" t="str">
        <f t="shared" si="13"/>
        <v/>
      </c>
    </row>
    <row r="59" spans="3:38" x14ac:dyDescent="0.4">
      <c r="D59" s="12" t="s">
        <v>116</v>
      </c>
      <c r="E59" s="12" cm="1">
        <f t="array" ref="E59">SUMPRODUCT((EXACT($D$8:$L$16,D59)*1))</f>
        <v>0</v>
      </c>
      <c r="W59" s="12">
        <f t="shared" si="15"/>
        <v>0</v>
      </c>
      <c r="X59" s="12">
        <f t="shared" si="16"/>
        <v>0</v>
      </c>
      <c r="Y59" s="12">
        <v>7</v>
      </c>
      <c r="Z59" s="6">
        <f t="shared" si="17"/>
        <v>0</v>
      </c>
      <c r="AA59" s="6">
        <f t="shared" si="18"/>
        <v>0</v>
      </c>
      <c r="AD59" s="1"/>
      <c r="AF59" s="28" t="str">
        <f t="shared" si="14"/>
        <v/>
      </c>
      <c r="AG59" s="32" t="str">
        <f t="shared" si="10"/>
        <v/>
      </c>
      <c r="AH59" s="9" t="str">
        <f t="shared" si="10"/>
        <v/>
      </c>
      <c r="AI59" s="9" t="str">
        <f t="shared" si="11"/>
        <v/>
      </c>
      <c r="AJ59" s="9" t="str">
        <f t="shared" si="12"/>
        <v/>
      </c>
      <c r="AK59" s="9" t="str">
        <f t="shared" si="12"/>
        <v/>
      </c>
      <c r="AL59" s="33" t="str">
        <f t="shared" si="13"/>
        <v/>
      </c>
    </row>
    <row r="60" spans="3:38" x14ac:dyDescent="0.4">
      <c r="D60" s="12" t="s">
        <v>104</v>
      </c>
      <c r="E60" s="12" cm="1">
        <f t="array" ref="E60">SUMPRODUCT((EXACT($D$8:$L$16,D60)*1))</f>
        <v>0</v>
      </c>
      <c r="W60" s="12">
        <f t="shared" si="15"/>
        <v>0</v>
      </c>
      <c r="X60" s="12">
        <f t="shared" si="16"/>
        <v>0</v>
      </c>
      <c r="Y60" s="12">
        <v>8</v>
      </c>
      <c r="Z60" s="6">
        <f t="shared" si="17"/>
        <v>0</v>
      </c>
      <c r="AA60" s="6">
        <f t="shared" si="18"/>
        <v>0</v>
      </c>
      <c r="AD60" s="1"/>
      <c r="AF60" s="28" t="str">
        <f t="shared" si="14"/>
        <v/>
      </c>
      <c r="AG60" s="35" t="str">
        <f t="shared" si="10"/>
        <v/>
      </c>
      <c r="AH60" s="36" t="str">
        <f t="shared" si="10"/>
        <v/>
      </c>
      <c r="AI60" s="36" t="str">
        <f t="shared" si="11"/>
        <v/>
      </c>
      <c r="AJ60" s="36" t="str">
        <f t="shared" si="12"/>
        <v/>
      </c>
      <c r="AK60" s="36" t="str">
        <f t="shared" si="12"/>
        <v/>
      </c>
      <c r="AL60" s="37" t="str">
        <f t="shared" si="13"/>
        <v/>
      </c>
    </row>
    <row r="61" spans="3:38" x14ac:dyDescent="0.4">
      <c r="D61" s="12" t="s">
        <v>117</v>
      </c>
      <c r="E61" s="12" cm="1">
        <f t="array" ref="E61">SUMPRODUCT((EXACT($D$8:$L$16,D61)*1))</f>
        <v>0</v>
      </c>
      <c r="S61" s="12" t="s">
        <v>99</v>
      </c>
      <c r="U61" s="9"/>
      <c r="V61" s="9"/>
      <c r="W61" s="12">
        <f t="shared" si="15"/>
        <v>0</v>
      </c>
      <c r="X61" s="12">
        <f t="shared" si="16"/>
        <v>0</v>
      </c>
      <c r="Y61" s="9">
        <v>9</v>
      </c>
      <c r="Z61" s="6">
        <f t="shared" si="17"/>
        <v>0</v>
      </c>
      <c r="AA61" s="6">
        <f t="shared" si="18"/>
        <v>0</v>
      </c>
      <c r="AD61" s="1"/>
    </row>
    <row r="62" spans="3:38" x14ac:dyDescent="0.4">
      <c r="P62" s="6" t="s">
        <v>46</v>
      </c>
      <c r="Q62" s="12">
        <v>0</v>
      </c>
      <c r="S62" s="12">
        <f t="shared" ref="S62:S69" si="19">COUNTIF($Q$17,P62)</f>
        <v>0</v>
      </c>
      <c r="U62" s="9"/>
      <c r="V62" s="9"/>
      <c r="W62" s="12">
        <f t="shared" si="15"/>
        <v>0</v>
      </c>
      <c r="X62" s="12">
        <f t="shared" si="16"/>
        <v>0</v>
      </c>
      <c r="Y62" s="9">
        <v>10</v>
      </c>
      <c r="Z62" s="6">
        <f t="shared" si="17"/>
        <v>0</v>
      </c>
      <c r="AA62" s="6">
        <f t="shared" si="18"/>
        <v>0</v>
      </c>
      <c r="AD62" s="1"/>
    </row>
    <row r="63" spans="3:38" x14ac:dyDescent="0.4">
      <c r="D63" s="12" t="s">
        <v>86</v>
      </c>
      <c r="E63" s="12" cm="1">
        <f t="array" ref="E63">SUMPRODUCT((EXACT($D$8:$L$16,"")*1))</f>
        <v>81</v>
      </c>
      <c r="P63" s="6" t="s">
        <v>51</v>
      </c>
      <c r="Q63" s="12">
        <v>1</v>
      </c>
      <c r="S63" s="12">
        <f t="shared" si="19"/>
        <v>0</v>
      </c>
      <c r="U63" s="9"/>
      <c r="V63" s="9"/>
      <c r="W63" s="12">
        <f t="shared" si="15"/>
        <v>0</v>
      </c>
      <c r="X63" s="12">
        <f t="shared" si="16"/>
        <v>0</v>
      </c>
      <c r="Y63" s="9">
        <v>11</v>
      </c>
      <c r="Z63" s="6">
        <f t="shared" si="17"/>
        <v>0</v>
      </c>
      <c r="AA63" s="6">
        <f t="shared" si="18"/>
        <v>0</v>
      </c>
      <c r="AD63" s="1"/>
    </row>
    <row r="64" spans="3:38" x14ac:dyDescent="0.4">
      <c r="D64" s="12" t="s">
        <v>88</v>
      </c>
      <c r="E64" s="12">
        <f>SUM(E50:E63)</f>
        <v>81</v>
      </c>
      <c r="P64" s="6" t="s">
        <v>55</v>
      </c>
      <c r="Q64" s="12">
        <v>2</v>
      </c>
      <c r="S64" s="12">
        <f t="shared" si="19"/>
        <v>0</v>
      </c>
      <c r="U64" s="9"/>
      <c r="V64" s="9"/>
      <c r="W64" s="26" t="s">
        <v>5</v>
      </c>
      <c r="AD64" s="1"/>
    </row>
    <row r="65" spans="4:30" x14ac:dyDescent="0.4">
      <c r="D65" s="12" t="s">
        <v>91</v>
      </c>
      <c r="E65" s="12">
        <f>9*9 - E64</f>
        <v>0</v>
      </c>
      <c r="P65" s="6" t="s">
        <v>41</v>
      </c>
      <c r="Q65" s="12">
        <v>3</v>
      </c>
      <c r="S65" s="12">
        <f t="shared" si="19"/>
        <v>0</v>
      </c>
      <c r="U65" s="9"/>
      <c r="V65" s="9"/>
      <c r="W65" s="9" t="s">
        <v>100</v>
      </c>
      <c r="X65" s="12">
        <f>SUM(W67:W76)</f>
        <v>0</v>
      </c>
      <c r="Z65" s="12" t="s">
        <v>101</v>
      </c>
      <c r="AD65" s="1"/>
    </row>
    <row r="66" spans="4:30" x14ac:dyDescent="0.4">
      <c r="E66" s="12">
        <f>E52+E55+E58+E61</f>
        <v>0</v>
      </c>
      <c r="F66" s="12" t="s">
        <v>109</v>
      </c>
      <c r="P66" s="6" t="s">
        <v>47</v>
      </c>
      <c r="Q66" s="12">
        <v>4</v>
      </c>
      <c r="S66" s="12">
        <f t="shared" si="19"/>
        <v>0</v>
      </c>
      <c r="U66" s="9"/>
      <c r="V66" s="12">
        <v>1</v>
      </c>
      <c r="W66" s="38"/>
      <c r="Z66" s="12" t="s">
        <v>112</v>
      </c>
      <c r="AA66" s="12">
        <f>SUM(AA68:AA72)</f>
        <v>0</v>
      </c>
      <c r="AD66" s="1"/>
    </row>
    <row r="67" spans="4:30" x14ac:dyDescent="0.4">
      <c r="P67" s="6" t="s">
        <v>52</v>
      </c>
      <c r="Q67" s="12">
        <v>5</v>
      </c>
      <c r="S67" s="12">
        <f t="shared" si="19"/>
        <v>0</v>
      </c>
      <c r="U67" s="9"/>
      <c r="V67" s="12">
        <v>2</v>
      </c>
      <c r="W67" s="6">
        <f t="shared" ref="W67:W76" si="20">IF(AND(U39&lt;&gt;"",U38=""),1,0)</f>
        <v>0</v>
      </c>
      <c r="Z67" s="12" t="s">
        <v>102</v>
      </c>
      <c r="AA67" s="12" t="s">
        <v>74</v>
      </c>
      <c r="AD67" s="1"/>
    </row>
    <row r="68" spans="4:30" x14ac:dyDescent="0.4">
      <c r="P68" s="6" t="s">
        <v>56</v>
      </c>
      <c r="Q68" s="12">
        <v>6</v>
      </c>
      <c r="S68" s="12">
        <f t="shared" si="19"/>
        <v>0</v>
      </c>
      <c r="V68" s="12">
        <v>3</v>
      </c>
      <c r="W68" s="6">
        <f t="shared" si="20"/>
        <v>0</v>
      </c>
      <c r="Y68" s="12">
        <v>1</v>
      </c>
      <c r="Z68" s="12">
        <f>COUNTIF($U$38:$U$49,Y68)+COUNTIF($W$38:$W$48,Y68)</f>
        <v>0</v>
      </c>
      <c r="AA68" s="12">
        <f>IF(Z68&lt;=Q9,0,1)</f>
        <v>0</v>
      </c>
      <c r="AD68" s="1"/>
    </row>
    <row r="69" spans="4:30" x14ac:dyDescent="0.4">
      <c r="P69" s="6" t="s">
        <v>58</v>
      </c>
      <c r="Q69" s="12">
        <v>7</v>
      </c>
      <c r="S69" s="12">
        <f t="shared" si="19"/>
        <v>0</v>
      </c>
      <c r="V69" s="12">
        <v>4</v>
      </c>
      <c r="W69" s="6">
        <f t="shared" si="20"/>
        <v>0</v>
      </c>
      <c r="Y69" s="12">
        <v>2</v>
      </c>
      <c r="Z69" s="12">
        <f>COUNTIF($U$38:$U$49,Y69)+COUNTIF($W$38:$W$48,Y69)</f>
        <v>0</v>
      </c>
      <c r="AA69" s="12">
        <f>IF(Z69&lt;=Q10,0,1)</f>
        <v>0</v>
      </c>
      <c r="AD69" s="1"/>
    </row>
    <row r="70" spans="4:30" x14ac:dyDescent="0.4">
      <c r="R70" s="12" t="s">
        <v>88</v>
      </c>
      <c r="S70" s="12">
        <f>SUM(S62:S69)</f>
        <v>0</v>
      </c>
      <c r="V70" s="12">
        <v>5</v>
      </c>
      <c r="W70" s="6">
        <f t="shared" si="20"/>
        <v>0</v>
      </c>
      <c r="Y70" s="12">
        <v>3</v>
      </c>
      <c r="Z70" s="12">
        <f>COUNTIF($U$38:$U$49,Y70)+COUNTIF($W$38:$W$48,Y70)</f>
        <v>0</v>
      </c>
      <c r="AA70" s="12">
        <f>IF(Z70&lt;=Q11,0,1)</f>
        <v>0</v>
      </c>
      <c r="AD70" s="1"/>
    </row>
    <row r="71" spans="4:30" x14ac:dyDescent="0.4">
      <c r="V71" s="12">
        <v>6</v>
      </c>
      <c r="W71" s="6">
        <f t="shared" si="20"/>
        <v>0</v>
      </c>
      <c r="Y71" s="12">
        <v>4</v>
      </c>
      <c r="Z71" s="12">
        <f>COUNTIF($U$38:$U$49,Y71)+COUNTIF($W$38:$W$48,Y71)</f>
        <v>0</v>
      </c>
      <c r="AA71" s="12">
        <f>IF(Z71&lt;=Q12,0,1)</f>
        <v>0</v>
      </c>
      <c r="AD71" s="1"/>
    </row>
    <row r="72" spans="4:30" x14ac:dyDescent="0.4">
      <c r="V72" s="12">
        <v>7</v>
      </c>
      <c r="W72" s="6">
        <f t="shared" si="20"/>
        <v>0</v>
      </c>
      <c r="Y72" s="12">
        <v>5</v>
      </c>
      <c r="Z72" s="12">
        <f>COUNTIF($U$38:$U$49,Y72)+COUNTIF($W$38:$W$48,Y72)</f>
        <v>0</v>
      </c>
      <c r="AA72" s="12">
        <f>IF(Z72&lt;=Q13,0,1)</f>
        <v>0</v>
      </c>
      <c r="AD72" s="1"/>
    </row>
    <row r="73" spans="4:30" x14ac:dyDescent="0.4">
      <c r="V73" s="12">
        <v>8</v>
      </c>
      <c r="W73" s="6">
        <f t="shared" si="20"/>
        <v>0</v>
      </c>
      <c r="AD73" s="1"/>
    </row>
    <row r="74" spans="4:30" x14ac:dyDescent="0.4">
      <c r="V74" s="9">
        <v>9</v>
      </c>
      <c r="W74" s="6">
        <f t="shared" si="20"/>
        <v>0</v>
      </c>
      <c r="Y74" s="9"/>
      <c r="AD74" s="1"/>
    </row>
    <row r="75" spans="4:30" x14ac:dyDescent="0.4">
      <c r="V75" s="9">
        <v>10</v>
      </c>
      <c r="W75" s="6">
        <f t="shared" si="20"/>
        <v>0</v>
      </c>
      <c r="Y75" s="9"/>
      <c r="AD75" s="1"/>
    </row>
    <row r="76" spans="4:30" x14ac:dyDescent="0.4">
      <c r="V76" s="9">
        <v>11</v>
      </c>
      <c r="W76" s="6">
        <f t="shared" si="20"/>
        <v>0</v>
      </c>
      <c r="Y76" s="9"/>
      <c r="AD76" s="1"/>
    </row>
    <row r="77" spans="4:30" x14ac:dyDescent="0.4">
      <c r="AD77" s="1"/>
    </row>
    <row r="78" spans="4:30" x14ac:dyDescent="0.4">
      <c r="AD78" s="1"/>
    </row>
  </sheetData>
  <phoneticPr fontId="5"/>
  <conditionalFormatting sqref="C29:D29 C32:Y32 C31:D31 O31:Y31 C30:Y30 H29:T29 V29:Y29 C28:Y28">
    <cfRule type="expression" dxfId="5" priority="2">
      <formula>(C28="エラー有")</formula>
    </cfRule>
  </conditionalFormatting>
  <conditionalFormatting sqref="U29">
    <cfRule type="expression" dxfId="4" priority="1">
      <formula>(U29="エラー有")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78"/>
  <sheetViews>
    <sheetView zoomScaleNormal="100" workbookViewId="0"/>
  </sheetViews>
  <sheetFormatPr defaultColWidth="8.625" defaultRowHeight="18.75" x14ac:dyDescent="0.4"/>
  <cols>
    <col min="1" max="1" width="2.75" style="12" customWidth="1"/>
    <col min="2" max="2" width="3" style="12" customWidth="1"/>
    <col min="3" max="3" width="4.5" style="12" customWidth="1"/>
    <col min="4" max="14" width="3.625" style="12" customWidth="1"/>
    <col min="15" max="15" width="8.625" style="12"/>
    <col min="16" max="16" width="17.25" style="12" customWidth="1"/>
    <col min="17" max="17" width="6.625" style="12" customWidth="1"/>
    <col min="18" max="18" width="6.375" style="12" customWidth="1"/>
    <col min="19" max="19" width="8.625" style="12"/>
    <col min="20" max="20" width="4" style="12" customWidth="1"/>
    <col min="21" max="21" width="12.25" style="12" customWidth="1"/>
    <col min="22" max="22" width="8.625" style="12"/>
    <col min="23" max="23" width="12.5" style="12" customWidth="1"/>
    <col min="24" max="25" width="8.625" style="12"/>
    <col min="26" max="26" width="12" style="12" customWidth="1"/>
    <col min="27" max="27" width="12.875" style="12" customWidth="1"/>
    <col min="28" max="28" width="8.625" style="12"/>
    <col min="29" max="29" width="4.875" style="12" customWidth="1"/>
    <col min="30" max="30" width="9" style="12" customWidth="1"/>
    <col min="31" max="31" width="24.875" style="12" customWidth="1"/>
    <col min="32" max="32" width="11" style="12" customWidth="1"/>
    <col min="33" max="16384" width="8.625" style="12"/>
  </cols>
  <sheetData>
    <row r="1" spans="3:33" x14ac:dyDescent="0.4">
      <c r="D1" s="12" t="s">
        <v>151</v>
      </c>
      <c r="W1" s="12" t="s">
        <v>157</v>
      </c>
      <c r="AD1" s="1"/>
      <c r="AE1" s="12" t="s">
        <v>0</v>
      </c>
    </row>
    <row r="2" spans="3:33" x14ac:dyDescent="0.4">
      <c r="D2" s="12" t="s">
        <v>120</v>
      </c>
      <c r="P2" s="12" t="s">
        <v>2</v>
      </c>
      <c r="U2" s="2" t="s">
        <v>3</v>
      </c>
      <c r="V2" s="2"/>
      <c r="W2" s="3" t="e">
        <f>HYPERLINK(AF4,AF4)</f>
        <v>#N/A</v>
      </c>
      <c r="AD2" s="1"/>
    </row>
    <row r="3" spans="3:33" x14ac:dyDescent="0.4">
      <c r="P3" s="4"/>
      <c r="U3" s="2" t="s">
        <v>123</v>
      </c>
      <c r="V3" s="2"/>
      <c r="W3" s="3" t="e">
        <f>HYPERLINK(AF5,AF5)</f>
        <v>#N/A</v>
      </c>
      <c r="AD3" s="1"/>
    </row>
    <row r="4" spans="3:33" x14ac:dyDescent="0.4">
      <c r="P4" s="9"/>
      <c r="W4" s="12" t="s">
        <v>124</v>
      </c>
      <c r="AD4" s="1"/>
      <c r="AE4" s="2" t="s">
        <v>3</v>
      </c>
      <c r="AF4" s="24" t="e">
        <f>AF22&amp;AF23&amp;AF24</f>
        <v>#N/A</v>
      </c>
    </row>
    <row r="5" spans="3:33" x14ac:dyDescent="0.4">
      <c r="P5" s="9"/>
      <c r="T5" s="12" t="s">
        <v>147</v>
      </c>
      <c r="AD5" s="1"/>
      <c r="AE5" s="2" t="s">
        <v>123</v>
      </c>
      <c r="AF5" s="2" t="e">
        <f>AF22&amp;AF23&amp;AF24&amp;AF25</f>
        <v>#N/A</v>
      </c>
    </row>
    <row r="6" spans="3:33" x14ac:dyDescent="0.4">
      <c r="C6" s="12" t="s">
        <v>4</v>
      </c>
      <c r="U6" s="12" t="s">
        <v>5</v>
      </c>
      <c r="AD6" s="1"/>
    </row>
    <row r="7" spans="3:33" x14ac:dyDescent="0.4"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12">
        <v>11</v>
      </c>
      <c r="P7" s="12" t="s">
        <v>6</v>
      </c>
      <c r="U7" s="12" t="s">
        <v>7</v>
      </c>
      <c r="AD7" s="1"/>
      <c r="AF7"/>
    </row>
    <row r="8" spans="3:33" x14ac:dyDescent="0.4">
      <c r="C8" s="12">
        <v>1</v>
      </c>
      <c r="D8" s="5"/>
      <c r="E8" s="5"/>
      <c r="F8" s="5"/>
      <c r="G8" s="5"/>
      <c r="H8" s="5"/>
      <c r="I8" s="5"/>
      <c r="J8" s="5"/>
      <c r="K8" s="5"/>
      <c r="L8" s="41"/>
      <c r="M8" s="44"/>
      <c r="N8" s="44"/>
      <c r="P8" s="6" t="s">
        <v>10</v>
      </c>
      <c r="Q8" s="6" t="s">
        <v>11</v>
      </c>
      <c r="R8" s="6" t="s">
        <v>12</v>
      </c>
      <c r="U8" s="7" t="s">
        <v>10</v>
      </c>
      <c r="V8" s="6" t="s">
        <v>13</v>
      </c>
      <c r="W8" s="8" t="s">
        <v>14</v>
      </c>
      <c r="X8" s="6" t="s">
        <v>15</v>
      </c>
      <c r="Z8" s="12" t="s">
        <v>16</v>
      </c>
      <c r="AC8" s="9"/>
      <c r="AD8" s="1"/>
    </row>
    <row r="9" spans="3:33" x14ac:dyDescent="0.4">
      <c r="C9" s="12">
        <v>2</v>
      </c>
      <c r="D9" s="5"/>
      <c r="E9" s="5"/>
      <c r="F9" s="5"/>
      <c r="G9" s="5"/>
      <c r="H9" s="5"/>
      <c r="I9" s="5"/>
      <c r="J9" s="5"/>
      <c r="K9" s="5"/>
      <c r="L9" s="41"/>
      <c r="M9" s="44"/>
      <c r="N9" s="44"/>
      <c r="P9" s="6" t="s">
        <v>17</v>
      </c>
      <c r="Q9" s="4"/>
      <c r="R9" s="6">
        <v>4</v>
      </c>
      <c r="T9" s="12">
        <v>1</v>
      </c>
      <c r="U9" s="4"/>
      <c r="V9" s="4"/>
      <c r="W9" s="4"/>
      <c r="X9" s="4"/>
      <c r="Z9" s="6" t="s">
        <v>10</v>
      </c>
      <c r="AA9" s="6" t="s">
        <v>19</v>
      </c>
      <c r="AC9" s="9"/>
      <c r="AD9" s="1"/>
      <c r="AG9" s="12" t="s">
        <v>152</v>
      </c>
    </row>
    <row r="10" spans="3:33" x14ac:dyDescent="0.4">
      <c r="C10" s="12">
        <v>3</v>
      </c>
      <c r="D10" s="5"/>
      <c r="E10" s="5"/>
      <c r="F10" s="5"/>
      <c r="G10" s="5"/>
      <c r="H10" s="5"/>
      <c r="I10" s="5"/>
      <c r="J10" s="5"/>
      <c r="K10" s="5"/>
      <c r="L10" s="41"/>
      <c r="M10" s="44"/>
      <c r="N10" s="44"/>
      <c r="P10" s="6" t="s">
        <v>18</v>
      </c>
      <c r="Q10" s="4"/>
      <c r="R10" s="10">
        <v>4</v>
      </c>
      <c r="T10" s="12">
        <v>2</v>
      </c>
      <c r="U10" s="4"/>
      <c r="V10" s="4"/>
      <c r="W10" s="4"/>
      <c r="X10" s="4"/>
      <c r="Z10" s="6" t="s">
        <v>17</v>
      </c>
      <c r="AA10" s="6" t="s">
        <v>20</v>
      </c>
      <c r="AC10" s="9"/>
      <c r="AD10" s="1"/>
      <c r="AG10" s="12" t="s">
        <v>125</v>
      </c>
    </row>
    <row r="11" spans="3:33" ht="18.75" customHeight="1" x14ac:dyDescent="0.4">
      <c r="C11" s="12">
        <v>4</v>
      </c>
      <c r="D11" s="5"/>
      <c r="E11" s="5"/>
      <c r="F11" s="5"/>
      <c r="G11" s="5"/>
      <c r="H11" s="5"/>
      <c r="I11" s="5"/>
      <c r="J11" s="5"/>
      <c r="K11" s="5"/>
      <c r="L11" s="41"/>
      <c r="M11" s="44"/>
      <c r="N11" s="44"/>
      <c r="P11" s="6" t="s">
        <v>21</v>
      </c>
      <c r="Q11" s="4"/>
      <c r="R11" s="10">
        <v>4</v>
      </c>
      <c r="T11" s="12">
        <v>3</v>
      </c>
      <c r="U11" s="4"/>
      <c r="V11" s="4"/>
      <c r="W11" s="4"/>
      <c r="X11" s="4"/>
      <c r="Z11" s="6" t="s">
        <v>18</v>
      </c>
      <c r="AA11" s="6" t="s">
        <v>20</v>
      </c>
      <c r="AC11" s="9"/>
      <c r="AD11" s="1"/>
      <c r="AE11" s="12" t="s">
        <v>22</v>
      </c>
      <c r="AF11" s="12" t="s">
        <v>23</v>
      </c>
    </row>
    <row r="12" spans="3:33" ht="18.75" customHeight="1" x14ac:dyDescent="0.4">
      <c r="C12" s="12">
        <v>5</v>
      </c>
      <c r="D12" s="5"/>
      <c r="E12" s="5"/>
      <c r="F12" s="5"/>
      <c r="G12" s="5"/>
      <c r="H12" s="5"/>
      <c r="I12" s="5"/>
      <c r="J12" s="5"/>
      <c r="K12" s="5"/>
      <c r="L12" s="41"/>
      <c r="M12" s="44"/>
      <c r="N12" s="44"/>
      <c r="P12" s="6" t="s">
        <v>25</v>
      </c>
      <c r="Q12" s="4"/>
      <c r="R12" s="6">
        <v>4</v>
      </c>
      <c r="T12" s="12">
        <v>4</v>
      </c>
      <c r="U12" s="4"/>
      <c r="V12" s="4"/>
      <c r="W12" s="4"/>
      <c r="X12" s="4"/>
      <c r="Z12" s="6" t="s">
        <v>21</v>
      </c>
      <c r="AA12" s="6" t="s">
        <v>20</v>
      </c>
      <c r="AC12" s="9"/>
      <c r="AD12" s="1"/>
      <c r="AE12" s="12" t="s">
        <v>26</v>
      </c>
      <c r="AF12" s="12" t="s">
        <v>27</v>
      </c>
    </row>
    <row r="13" spans="3:33" ht="18.75" customHeight="1" x14ac:dyDescent="0.4">
      <c r="C13" s="12">
        <v>6</v>
      </c>
      <c r="D13" s="5"/>
      <c r="E13" s="5"/>
      <c r="F13" s="5"/>
      <c r="G13" s="5"/>
      <c r="H13" s="5"/>
      <c r="I13" s="5"/>
      <c r="J13" s="5"/>
      <c r="K13" s="5"/>
      <c r="L13" s="41"/>
      <c r="M13" s="44"/>
      <c r="N13" s="44"/>
      <c r="P13" s="6" t="s">
        <v>28</v>
      </c>
      <c r="Q13" s="4"/>
      <c r="R13" s="6">
        <v>3</v>
      </c>
      <c r="T13" s="12">
        <v>5</v>
      </c>
      <c r="U13" s="4"/>
      <c r="V13" s="4"/>
      <c r="W13" s="4"/>
      <c r="X13" s="4"/>
      <c r="Z13" s="6" t="s">
        <v>25</v>
      </c>
      <c r="AA13" s="6" t="s">
        <v>29</v>
      </c>
      <c r="AC13" s="9"/>
      <c r="AD13" s="1"/>
      <c r="AE13" s="12" t="s">
        <v>30</v>
      </c>
      <c r="AF13" s="12" t="s">
        <v>31</v>
      </c>
    </row>
    <row r="14" spans="3:33" x14ac:dyDescent="0.4">
      <c r="C14" s="12">
        <v>7</v>
      </c>
      <c r="D14" s="5"/>
      <c r="E14" s="5"/>
      <c r="F14" s="5"/>
      <c r="G14" s="5"/>
      <c r="H14" s="41"/>
      <c r="I14" s="5"/>
      <c r="J14" s="5"/>
      <c r="K14" s="5"/>
      <c r="L14" s="41"/>
      <c r="M14" s="44"/>
      <c r="N14" s="44"/>
      <c r="P14" s="9"/>
      <c r="T14" s="12">
        <v>6</v>
      </c>
      <c r="U14" s="4"/>
      <c r="V14" s="4"/>
      <c r="W14" s="4"/>
      <c r="X14" s="4"/>
      <c r="Z14" s="6" t="s">
        <v>32</v>
      </c>
      <c r="AA14" s="6" t="s">
        <v>20</v>
      </c>
      <c r="AC14" s="9"/>
      <c r="AD14" s="1"/>
      <c r="AE14" s="12" t="s">
        <v>33</v>
      </c>
      <c r="AF14" s="11" t="s">
        <v>121</v>
      </c>
      <c r="AG14" s="12" t="s">
        <v>35</v>
      </c>
    </row>
    <row r="15" spans="3:33" x14ac:dyDescent="0.4">
      <c r="C15" s="12">
        <v>8</v>
      </c>
      <c r="D15" s="5"/>
      <c r="E15" s="5"/>
      <c r="F15" s="5"/>
      <c r="G15" s="5"/>
      <c r="H15" s="41"/>
      <c r="I15" s="5"/>
      <c r="J15" s="5"/>
      <c r="K15" s="5"/>
      <c r="L15" s="41"/>
      <c r="M15" s="44"/>
      <c r="N15" s="44"/>
      <c r="P15" s="6" t="s">
        <v>37</v>
      </c>
      <c r="Q15" s="4"/>
      <c r="R15" s="12" t="s">
        <v>143</v>
      </c>
      <c r="T15" s="12">
        <v>7</v>
      </c>
      <c r="U15" s="4"/>
      <c r="V15" s="4"/>
      <c r="W15" s="4"/>
      <c r="X15" s="4"/>
      <c r="Z15" s="6" t="s">
        <v>38</v>
      </c>
      <c r="AA15" s="6" t="s">
        <v>39</v>
      </c>
      <c r="AC15" s="9"/>
      <c r="AD15" s="1"/>
      <c r="AE15" s="12" t="s">
        <v>6</v>
      </c>
      <c r="AF15" s="12" t="str">
        <f>Q38&amp;Q39&amp;Q40&amp;Q41&amp;Q42</f>
        <v>00000</v>
      </c>
      <c r="AG15" s="12" t="s">
        <v>35</v>
      </c>
    </row>
    <row r="16" spans="3:33" x14ac:dyDescent="0.4">
      <c r="C16" s="12">
        <v>9</v>
      </c>
      <c r="D16" s="5"/>
      <c r="E16" s="5"/>
      <c r="F16" s="5"/>
      <c r="G16" s="5"/>
      <c r="H16" s="5"/>
      <c r="I16" s="5"/>
      <c r="J16" s="5"/>
      <c r="K16" s="5"/>
      <c r="L16" s="41"/>
      <c r="M16" s="44"/>
      <c r="N16" s="44"/>
      <c r="T16" s="12">
        <v>8</v>
      </c>
      <c r="U16" s="4"/>
      <c r="V16" s="4"/>
      <c r="W16" s="4"/>
      <c r="X16" s="4"/>
      <c r="AD16" s="1"/>
      <c r="AE16" s="12" t="s">
        <v>40</v>
      </c>
      <c r="AF16" s="12" t="e">
        <f>AF26</f>
        <v>#N/A</v>
      </c>
      <c r="AG16" s="12" t="s">
        <v>35</v>
      </c>
    </row>
    <row r="17" spans="2:33" x14ac:dyDescent="0.4">
      <c r="B17" s="9"/>
      <c r="C17" s="9">
        <v>10</v>
      </c>
      <c r="D17" s="5"/>
      <c r="E17" s="5"/>
      <c r="F17" s="5"/>
      <c r="G17" s="5"/>
      <c r="H17" s="5"/>
      <c r="I17" s="45"/>
      <c r="J17" s="45"/>
      <c r="K17" s="45"/>
      <c r="L17" s="5"/>
      <c r="M17" s="5"/>
      <c r="N17" s="5"/>
      <c r="P17" s="6" t="s">
        <v>40</v>
      </c>
      <c r="Q17" s="4"/>
      <c r="T17" s="9">
        <v>9</v>
      </c>
      <c r="U17" s="4"/>
      <c r="V17" s="4"/>
      <c r="W17" s="4"/>
      <c r="X17" s="4"/>
      <c r="AD17" s="1"/>
      <c r="AE17" s="12" t="s">
        <v>42</v>
      </c>
      <c r="AF17" s="12" t="str">
        <f>REPT("0",2-LEN(Q15))&amp;Q15</f>
        <v>00</v>
      </c>
      <c r="AG17" s="12" t="s">
        <v>35</v>
      </c>
    </row>
    <row r="18" spans="2:33" x14ac:dyDescent="0.4">
      <c r="C18" s="42">
        <v>11</v>
      </c>
      <c r="D18" s="5"/>
      <c r="E18" s="5"/>
      <c r="F18" s="5"/>
      <c r="G18" s="5"/>
      <c r="H18" s="5"/>
      <c r="I18" s="45"/>
      <c r="J18" s="45"/>
      <c r="K18" s="45"/>
      <c r="L18" s="5"/>
      <c r="M18" s="5"/>
      <c r="N18" s="5"/>
      <c r="T18" s="9">
        <v>10</v>
      </c>
      <c r="U18" s="4"/>
      <c r="V18" s="4"/>
      <c r="W18" s="4"/>
      <c r="X18" s="4"/>
      <c r="AD18" s="1"/>
    </row>
    <row r="19" spans="2:33" x14ac:dyDescent="0.4">
      <c r="T19" s="9">
        <v>11</v>
      </c>
      <c r="U19" s="4"/>
      <c r="V19" s="4"/>
      <c r="W19" s="4"/>
      <c r="X19" s="4"/>
      <c r="AD19" s="1"/>
    </row>
    <row r="20" spans="2:33" x14ac:dyDescent="0.4">
      <c r="D20" s="12" t="s">
        <v>43</v>
      </c>
      <c r="P20" s="12" t="s">
        <v>44</v>
      </c>
      <c r="T20" s="9"/>
      <c r="U20" s="9"/>
      <c r="V20" s="9"/>
      <c r="W20" s="9"/>
      <c r="X20" s="9"/>
      <c r="AD20" s="1"/>
    </row>
    <row r="21" spans="2:33" x14ac:dyDescent="0.4">
      <c r="E21" s="5" t="s">
        <v>8</v>
      </c>
      <c r="F21" s="12" t="s">
        <v>45</v>
      </c>
      <c r="P21" s="9"/>
      <c r="Q21" s="4" t="s">
        <v>46</v>
      </c>
      <c r="R21" s="4" t="s">
        <v>47</v>
      </c>
      <c r="T21" s="9"/>
      <c r="U21" s="12" t="s">
        <v>48</v>
      </c>
      <c r="X21" s="9"/>
      <c r="AD21" s="1"/>
      <c r="AE21" s="12" t="s">
        <v>49</v>
      </c>
    </row>
    <row r="22" spans="2:33" x14ac:dyDescent="0.4">
      <c r="E22" s="5" t="s">
        <v>9</v>
      </c>
      <c r="F22" s="12" t="s">
        <v>50</v>
      </c>
      <c r="Q22" s="4" t="s">
        <v>51</v>
      </c>
      <c r="R22" s="4" t="s">
        <v>52</v>
      </c>
      <c r="U22" s="4" t="s">
        <v>17</v>
      </c>
      <c r="V22" s="4" t="s">
        <v>25</v>
      </c>
      <c r="X22" s="9"/>
      <c r="AD22" s="1"/>
      <c r="AE22" s="12" t="s">
        <v>53</v>
      </c>
      <c r="AF22" s="12" t="s">
        <v>155</v>
      </c>
    </row>
    <row r="23" spans="2:33" x14ac:dyDescent="0.4">
      <c r="E23" s="5" t="s">
        <v>24</v>
      </c>
      <c r="F23" s="12" t="s">
        <v>54</v>
      </c>
      <c r="Q23" s="4" t="s">
        <v>55</v>
      </c>
      <c r="R23" s="4" t="s">
        <v>56</v>
      </c>
      <c r="T23" s="9"/>
      <c r="U23" s="4" t="s">
        <v>18</v>
      </c>
      <c r="V23" s="4" t="s">
        <v>32</v>
      </c>
      <c r="AD23" s="1"/>
      <c r="AE23" s="12" t="s">
        <v>57</v>
      </c>
      <c r="AF23" s="12" t="e">
        <f>AF11&amp;AF12&amp;AF13&amp;AF14&amp;AG14&amp;AF15&amp;AG15&amp;AF16&amp;AG16&amp;AF17&amp;AG17&amp;AF47</f>
        <v>#N/A</v>
      </c>
    </row>
    <row r="24" spans="2:33" x14ac:dyDescent="0.4">
      <c r="Q24" s="4" t="s">
        <v>41</v>
      </c>
      <c r="R24" s="4" t="s">
        <v>58</v>
      </c>
      <c r="S24" s="9"/>
      <c r="T24" s="9"/>
      <c r="U24" s="4" t="s">
        <v>21</v>
      </c>
      <c r="V24" s="4" t="s">
        <v>38</v>
      </c>
      <c r="X24" s="9"/>
      <c r="AD24" s="1"/>
      <c r="AE24" s="12" t="s">
        <v>59</v>
      </c>
      <c r="AF24" s="12" t="str">
        <f>IF(P3&lt;&gt;"","&amp;name="&amp;_xlfn.ENCODEURL(P3),"")</f>
        <v/>
      </c>
    </row>
    <row r="25" spans="2:33" x14ac:dyDescent="0.4">
      <c r="X25" s="9"/>
      <c r="AD25" s="1"/>
      <c r="AE25" s="12" t="s">
        <v>60</v>
      </c>
      <c r="AF25" s="12" t="str">
        <f>"&amp;cb="&amp;AF50&amp;AF51&amp;AF52&amp;AF53&amp;AF54&amp;AF55&amp;AF56&amp;AF57&amp;AF58&amp;AF59&amp;AF60</f>
        <v>&amp;cb=</v>
      </c>
    </row>
    <row r="26" spans="2:33" ht="19.5" thickBot="1" x14ac:dyDescent="0.45">
      <c r="Q26" s="9"/>
      <c r="U26" s="9"/>
      <c r="V26" s="9"/>
      <c r="W26" s="9"/>
      <c r="X26" s="9"/>
      <c r="AD26" s="1"/>
      <c r="AE26" s="12" t="s">
        <v>70</v>
      </c>
      <c r="AF26" s="9" t="e">
        <f>VLOOKUP(Q17,$P$62:$Q$69,2, FALSE())</f>
        <v>#N/A</v>
      </c>
    </row>
    <row r="27" spans="2:33" x14ac:dyDescent="0.4">
      <c r="C27" s="13" t="s">
        <v>61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 t="s">
        <v>110</v>
      </c>
      <c r="V27" s="14"/>
      <c r="W27" s="14"/>
      <c r="X27" s="14"/>
      <c r="Y27" s="15"/>
      <c r="AD27" s="1"/>
    </row>
    <row r="28" spans="2:33" x14ac:dyDescent="0.4">
      <c r="C28" s="16"/>
      <c r="D28" s="17" t="s">
        <v>4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 t="s">
        <v>6</v>
      </c>
      <c r="Q28" s="17" t="str">
        <f>IF(S49&gt;0,"エラー有","エラー無")</f>
        <v>エラー有</v>
      </c>
      <c r="R28" s="17">
        <f>S49</f>
        <v>1</v>
      </c>
      <c r="S28" s="17" t="s">
        <v>62</v>
      </c>
      <c r="T28" s="17"/>
      <c r="U28" s="17" t="s">
        <v>64</v>
      </c>
      <c r="V28" s="17"/>
      <c r="W28" s="17" t="str">
        <f>IF(AA37&gt;0,"エラー有","エラー無")</f>
        <v>エラー無</v>
      </c>
      <c r="X28" s="17">
        <f>AA37</f>
        <v>0</v>
      </c>
      <c r="Y28" s="18" t="s">
        <v>62</v>
      </c>
      <c r="AD28" s="1"/>
    </row>
    <row r="29" spans="2:33" x14ac:dyDescent="0.4">
      <c r="C29" s="16"/>
      <c r="D29" s="17" t="s">
        <v>63</v>
      </c>
      <c r="H29" s="17" t="str">
        <f>IF(E66=1,"エラー無","エラー有")</f>
        <v>エラー有</v>
      </c>
      <c r="I29" s="17"/>
      <c r="J29" s="17"/>
      <c r="K29" s="17">
        <f>E66</f>
        <v>0</v>
      </c>
      <c r="L29" s="17" t="s">
        <v>62</v>
      </c>
      <c r="M29" s="17"/>
      <c r="N29" s="17"/>
      <c r="O29" s="17"/>
      <c r="P29" s="17"/>
      <c r="Q29" s="17"/>
      <c r="R29" s="17"/>
      <c r="S29" s="17"/>
      <c r="T29" s="17"/>
      <c r="U29" s="12" t="s">
        <v>111</v>
      </c>
      <c r="V29" s="17"/>
      <c r="W29" s="17" t="str">
        <f>IF(AA66&gt;0,"エラー有","エラー無")</f>
        <v>エラー無</v>
      </c>
      <c r="X29" s="17">
        <f>AA66</f>
        <v>0</v>
      </c>
      <c r="Y29" s="18" t="s">
        <v>62</v>
      </c>
      <c r="AD29" s="1"/>
    </row>
    <row r="30" spans="2:33" x14ac:dyDescent="0.4">
      <c r="C30" s="16"/>
      <c r="D30" s="17" t="s">
        <v>65</v>
      </c>
      <c r="E30" s="17"/>
      <c r="F30" s="17"/>
      <c r="G30" s="17"/>
      <c r="H30" s="17" t="str">
        <f>IF(E65&gt;0,"エラー有","エラー無")</f>
        <v>エラー無</v>
      </c>
      <c r="I30" s="17"/>
      <c r="J30" s="17"/>
      <c r="K30" s="17">
        <f>E65</f>
        <v>0</v>
      </c>
      <c r="L30" s="17" t="s">
        <v>62</v>
      </c>
      <c r="M30" s="17"/>
      <c r="N30" s="17"/>
      <c r="O30" s="17"/>
      <c r="P30" s="17" t="s">
        <v>66</v>
      </c>
      <c r="Q30" s="17" t="str">
        <f>IF(Q57=TRUE(),"エラー有","エラー無")</f>
        <v>エラー有</v>
      </c>
      <c r="R30" s="17"/>
      <c r="S30" s="17"/>
      <c r="T30" s="17"/>
      <c r="U30" s="17" t="s">
        <v>67</v>
      </c>
      <c r="V30" s="17"/>
      <c r="W30" s="17" t="str">
        <f>IF(X51&gt;0,"エラー有","エラー無")</f>
        <v>エラー無</v>
      </c>
      <c r="X30" s="17">
        <f>X51</f>
        <v>0</v>
      </c>
      <c r="Y30" s="18" t="s">
        <v>62</v>
      </c>
      <c r="AD30" s="1"/>
    </row>
    <row r="31" spans="2:33" x14ac:dyDescent="0.4">
      <c r="C31" s="16"/>
      <c r="D31" s="17"/>
      <c r="O31" s="17"/>
      <c r="P31" s="17"/>
      <c r="Q31" s="17"/>
      <c r="R31" s="17"/>
      <c r="S31" s="17"/>
      <c r="T31" s="17"/>
      <c r="U31" s="17" t="s">
        <v>13</v>
      </c>
      <c r="V31" s="17"/>
      <c r="W31" s="17" t="str">
        <f>IF(AA52&gt;0,"エラー有","エラー無")</f>
        <v>エラー無</v>
      </c>
      <c r="X31" s="17">
        <f>AA52</f>
        <v>0</v>
      </c>
      <c r="Y31" s="18" t="s">
        <v>62</v>
      </c>
      <c r="AD31" s="1"/>
      <c r="AF31" s="19"/>
    </row>
    <row r="32" spans="2:33" ht="19.5" thickBot="1" x14ac:dyDescent="0.45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2" t="s">
        <v>68</v>
      </c>
      <c r="Q32" s="22" t="str">
        <f>IF(S70=1, "エラー無","エラー有")</f>
        <v>エラー有</v>
      </c>
      <c r="R32" s="21"/>
      <c r="S32" s="21"/>
      <c r="T32" s="21"/>
      <c r="U32" s="22" t="s">
        <v>69</v>
      </c>
      <c r="V32" s="22"/>
      <c r="W32" s="21" t="str">
        <f>IF(X65&gt;0,"エラー有","エラー無")</f>
        <v>エラー無</v>
      </c>
      <c r="X32" s="21">
        <f>X65</f>
        <v>0</v>
      </c>
      <c r="Y32" s="23" t="s">
        <v>62</v>
      </c>
      <c r="AD32" s="1"/>
    </row>
    <row r="33" spans="1:33" x14ac:dyDescent="0.4">
      <c r="P33" s="9"/>
      <c r="Q33" s="9"/>
      <c r="AD33" s="1"/>
    </row>
    <row r="34" spans="1:3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F34" s="9"/>
    </row>
    <row r="35" spans="1:33" x14ac:dyDescent="0.4">
      <c r="B35" s="12" t="s">
        <v>71</v>
      </c>
      <c r="Z35" s="12" t="s">
        <v>5</v>
      </c>
      <c r="AD35" s="1"/>
    </row>
    <row r="36" spans="1:33" x14ac:dyDescent="0.4">
      <c r="D36" s="4">
        <f>IF(OR(EXACT(D8,"A"),EXACT(D8,"Ａ"),EXACT(D8,"a"),EXACT(D8,"ａ")),3,IF(OR(EXACT(D8,"P"),EXACT(D8,"Ｐ"),EXACT(D8,"p"),EXACT(D8,"ｐ")),2, IF(OR(EXACT(D8,"X"),EXACT(D8,"Ｘ"),EXACT(D8,"x"),EXACT(D8,"ｘ")),1,0)))</f>
        <v>0</v>
      </c>
      <c r="E36" s="4">
        <f t="shared" ref="E36:N36" si="0">IF(OR(EXACT(E8,"A"),EXACT(E8,"Ａ"),EXACT(E8,"a"),EXACT(E8,"ａ")),3,IF(OR(EXACT(E8,"P"),EXACT(E8,"Ｐ"),EXACT(E8,"p"),EXACT(E8,"ｐ")),2, IF(OR(EXACT(E8,"X"),EXACT(E8,"Ｘ"),EXACT(E8,"x"),EXACT(E8,"ｘ")),1,0)))</f>
        <v>0</v>
      </c>
      <c r="F36" s="4">
        <f t="shared" si="0"/>
        <v>0</v>
      </c>
      <c r="G36" s="4">
        <f t="shared" si="0"/>
        <v>0</v>
      </c>
      <c r="H36" s="4">
        <f t="shared" si="0"/>
        <v>0</v>
      </c>
      <c r="I36" s="4">
        <f t="shared" si="0"/>
        <v>0</v>
      </c>
      <c r="J36" s="4">
        <f t="shared" si="0"/>
        <v>0</v>
      </c>
      <c r="K36" s="4">
        <f t="shared" si="0"/>
        <v>0</v>
      </c>
      <c r="L36" s="4">
        <f t="shared" si="0"/>
        <v>0</v>
      </c>
      <c r="M36" s="4">
        <f t="shared" si="0"/>
        <v>0</v>
      </c>
      <c r="N36" s="4">
        <f t="shared" si="0"/>
        <v>0</v>
      </c>
      <c r="P36" s="12" t="s">
        <v>6</v>
      </c>
      <c r="Z36" s="12" t="s">
        <v>64</v>
      </c>
      <c r="AD36" s="1"/>
      <c r="AE36" s="12" t="s">
        <v>72</v>
      </c>
      <c r="AF36" s="25" t="str">
        <f>D36&amp;E36&amp;F36&amp;G36&amp;H36&amp;I36&amp;J36&amp;K36&amp;L36&amp;M36&amp;N36&amp;AG36</f>
        <v>00000000000,</v>
      </c>
      <c r="AG36" s="12" t="s">
        <v>35</v>
      </c>
    </row>
    <row r="37" spans="1:33" x14ac:dyDescent="0.4">
      <c r="D37" s="4">
        <f t="shared" ref="D37:N46" si="1">IF(OR(EXACT(D9,"A"),EXACT(D9,"Ａ"),EXACT(D9,"a"),EXACT(D9,"ａ")),3,IF(OR(EXACT(D9,"P"),EXACT(D9,"Ｐ"),EXACT(D9,"p"),EXACT(D9,"ｐ")),2, IF(OR(EXACT(D9,"X"),EXACT(D9,"Ｘ"),EXACT(D9,"x"),EXACT(D9,"ｘ")),1,0)))</f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  <c r="H37" s="4">
        <f t="shared" si="1"/>
        <v>0</v>
      </c>
      <c r="I37" s="4">
        <f t="shared" si="1"/>
        <v>0</v>
      </c>
      <c r="J37" s="4">
        <f t="shared" si="1"/>
        <v>0</v>
      </c>
      <c r="K37" s="4">
        <f t="shared" si="1"/>
        <v>0</v>
      </c>
      <c r="L37" s="4">
        <f t="shared" si="1"/>
        <v>0</v>
      </c>
      <c r="M37" s="4">
        <f t="shared" si="1"/>
        <v>0</v>
      </c>
      <c r="N37" s="4">
        <f t="shared" si="1"/>
        <v>0</v>
      </c>
      <c r="P37" s="12" t="s">
        <v>73</v>
      </c>
      <c r="S37" s="12" t="s">
        <v>74</v>
      </c>
      <c r="U37" s="12" t="s">
        <v>5</v>
      </c>
      <c r="Z37" s="12" t="s">
        <v>74</v>
      </c>
      <c r="AA37" s="12">
        <f>SUM(Z38:AA48)</f>
        <v>0</v>
      </c>
      <c r="AD37" s="1"/>
      <c r="AE37" s="12" t="s">
        <v>75</v>
      </c>
      <c r="AF37" s="25" t="str">
        <f t="shared" ref="AF37:AF46" si="2">D37&amp;E37&amp;F37&amp;G37&amp;H37&amp;I37&amp;J37&amp;K37&amp;L37&amp;M37&amp;N37&amp;AG37</f>
        <v>00000000000,</v>
      </c>
      <c r="AG37" s="12" t="s">
        <v>35</v>
      </c>
    </row>
    <row r="38" spans="1:33" x14ac:dyDescent="0.4">
      <c r="D38" s="4">
        <f t="shared" si="1"/>
        <v>0</v>
      </c>
      <c r="E38" s="4">
        <f t="shared" si="1"/>
        <v>0</v>
      </c>
      <c r="F38" s="4">
        <f t="shared" si="1"/>
        <v>0</v>
      </c>
      <c r="G38" s="4">
        <f t="shared" si="1"/>
        <v>0</v>
      </c>
      <c r="H38" s="4">
        <f t="shared" si="1"/>
        <v>0</v>
      </c>
      <c r="I38" s="4">
        <f t="shared" si="1"/>
        <v>0</v>
      </c>
      <c r="J38" s="4">
        <f t="shared" si="1"/>
        <v>0</v>
      </c>
      <c r="K38" s="4">
        <f t="shared" si="1"/>
        <v>0</v>
      </c>
      <c r="L38" s="4">
        <f t="shared" si="1"/>
        <v>0</v>
      </c>
      <c r="M38" s="4">
        <f t="shared" si="1"/>
        <v>0</v>
      </c>
      <c r="N38" s="4">
        <f t="shared" si="1"/>
        <v>0</v>
      </c>
      <c r="P38" s="6" t="s">
        <v>17</v>
      </c>
      <c r="Q38" s="12">
        <f>IF(AND(Q9&gt;=0,Q9&lt;=R9,Q9=INT(Q9)),Q9, 0)</f>
        <v>0</v>
      </c>
      <c r="R38" s="12">
        <f>IF(AND(Q9&gt;=0,Q9&lt;=R9,Q9=INT(Q9)),Q9, -1)</f>
        <v>0</v>
      </c>
      <c r="S38" s="12">
        <f>IF(R38&lt;0, 1, 0)</f>
        <v>0</v>
      </c>
      <c r="T38" s="12">
        <v>1</v>
      </c>
      <c r="U38" s="6" t="str">
        <f t="shared" ref="U38:U48" si="3">IFERROR(VLOOKUP(U9,$U$53:$V$58,2,FALSE()),"")</f>
        <v/>
      </c>
      <c r="V38" s="6" t="str">
        <f t="shared" ref="V38:V48" si="4">IF(U38&lt;&gt;"", V9, "")</f>
        <v/>
      </c>
      <c r="W38" s="6" t="str">
        <f t="shared" ref="W38:W48" si="5">IFERROR(VLOOKUP(W9,$U$53:$V$58,2,FALSE()),"")</f>
        <v/>
      </c>
      <c r="X38" s="6" t="str">
        <f t="shared" ref="X38:X48" si="6">IF(W38&lt;&gt;"", X9, "")</f>
        <v/>
      </c>
      <c r="Y38" s="12" t="str">
        <f t="shared" ref="Y38:Y49" si="7">IF(U38&lt;&gt;"", ",", "")</f>
        <v/>
      </c>
      <c r="Z38" s="6">
        <f t="shared" ref="Z38:Z48" si="8">IF(AND(U38="",U9&lt;&gt;""),1,0)</f>
        <v>0</v>
      </c>
      <c r="AA38" s="6">
        <f t="shared" ref="AA38:AA48" si="9">IF(AND(W38="",W9&lt;&gt;""),1,0)</f>
        <v>0</v>
      </c>
      <c r="AD38" s="1"/>
      <c r="AE38" s="12" t="s">
        <v>75</v>
      </c>
      <c r="AF38" s="25" t="str">
        <f t="shared" si="2"/>
        <v>00000000000,</v>
      </c>
      <c r="AG38" s="12" t="s">
        <v>35</v>
      </c>
    </row>
    <row r="39" spans="1:33" x14ac:dyDescent="0.4">
      <c r="D39" s="4">
        <f t="shared" si="1"/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4">
        <f t="shared" si="1"/>
        <v>0</v>
      </c>
      <c r="K39" s="4">
        <f t="shared" si="1"/>
        <v>0</v>
      </c>
      <c r="L39" s="4">
        <f t="shared" si="1"/>
        <v>0</v>
      </c>
      <c r="M39" s="4">
        <f t="shared" si="1"/>
        <v>0</v>
      </c>
      <c r="N39" s="4">
        <f t="shared" si="1"/>
        <v>0</v>
      </c>
      <c r="P39" s="6" t="s">
        <v>18</v>
      </c>
      <c r="Q39" s="12">
        <f>IF(AND(Q10&gt;=0,Q10&lt;=R10,Q10=INT(Q10)),Q10, 0)</f>
        <v>0</v>
      </c>
      <c r="R39" s="12">
        <f>IF(AND(Q10&gt;=0,Q10&lt;=R10,Q10=INT(Q10)),Q10, -1)</f>
        <v>0</v>
      </c>
      <c r="S39" s="12">
        <f>IF(R39&lt;0, 1, 0)</f>
        <v>0</v>
      </c>
      <c r="T39" s="12">
        <v>2</v>
      </c>
      <c r="U39" s="6" t="str">
        <f t="shared" si="3"/>
        <v/>
      </c>
      <c r="V39" s="6" t="str">
        <f t="shared" si="4"/>
        <v/>
      </c>
      <c r="W39" s="6" t="str">
        <f t="shared" si="5"/>
        <v/>
      </c>
      <c r="X39" s="6" t="str">
        <f t="shared" si="6"/>
        <v/>
      </c>
      <c r="Y39" s="12" t="str">
        <f t="shared" si="7"/>
        <v/>
      </c>
      <c r="Z39" s="6">
        <f t="shared" si="8"/>
        <v>0</v>
      </c>
      <c r="AA39" s="6">
        <f t="shared" si="9"/>
        <v>0</v>
      </c>
      <c r="AD39" s="1"/>
      <c r="AE39" s="12" t="s">
        <v>75</v>
      </c>
      <c r="AF39" s="25" t="str">
        <f t="shared" si="2"/>
        <v>00000000000,</v>
      </c>
      <c r="AG39" s="12" t="s">
        <v>35</v>
      </c>
    </row>
    <row r="40" spans="1:33" x14ac:dyDescent="0.4">
      <c r="D40" s="4">
        <f t="shared" si="1"/>
        <v>0</v>
      </c>
      <c r="E40" s="4">
        <f t="shared" si="1"/>
        <v>0</v>
      </c>
      <c r="F40" s="4">
        <f t="shared" si="1"/>
        <v>0</v>
      </c>
      <c r="G40" s="4">
        <f t="shared" si="1"/>
        <v>0</v>
      </c>
      <c r="H40" s="4">
        <f t="shared" si="1"/>
        <v>0</v>
      </c>
      <c r="I40" s="4">
        <f t="shared" si="1"/>
        <v>0</v>
      </c>
      <c r="J40" s="4">
        <f t="shared" si="1"/>
        <v>0</v>
      </c>
      <c r="K40" s="4">
        <f t="shared" si="1"/>
        <v>0</v>
      </c>
      <c r="L40" s="4">
        <f t="shared" si="1"/>
        <v>0</v>
      </c>
      <c r="M40" s="4">
        <f t="shared" si="1"/>
        <v>0</v>
      </c>
      <c r="N40" s="4">
        <f t="shared" si="1"/>
        <v>0</v>
      </c>
      <c r="P40" s="6" t="s">
        <v>21</v>
      </c>
      <c r="Q40" s="12">
        <f>IF(AND(Q11&gt;=0,Q11&lt;=R11,Q11=INT(Q11)),Q11, 0)</f>
        <v>0</v>
      </c>
      <c r="R40" s="12">
        <f>IF(AND(Q11&gt;=0,Q11&lt;=R11,Q11=INT(Q11)),Q11, -1)</f>
        <v>0</v>
      </c>
      <c r="S40" s="12">
        <f>IF(R40&lt;0, 1, 0)</f>
        <v>0</v>
      </c>
      <c r="T40" s="12">
        <v>3</v>
      </c>
      <c r="U40" s="6" t="str">
        <f t="shared" si="3"/>
        <v/>
      </c>
      <c r="V40" s="6" t="str">
        <f t="shared" si="4"/>
        <v/>
      </c>
      <c r="W40" s="6" t="str">
        <f t="shared" si="5"/>
        <v/>
      </c>
      <c r="X40" s="6" t="str">
        <f t="shared" si="6"/>
        <v/>
      </c>
      <c r="Y40" s="12" t="str">
        <f t="shared" si="7"/>
        <v/>
      </c>
      <c r="Z40" s="6">
        <f t="shared" si="8"/>
        <v>0</v>
      </c>
      <c r="AA40" s="6">
        <f t="shared" si="9"/>
        <v>0</v>
      </c>
      <c r="AD40" s="1"/>
      <c r="AE40" s="12" t="s">
        <v>75</v>
      </c>
      <c r="AF40" s="25" t="str">
        <f t="shared" si="2"/>
        <v>00000000000,</v>
      </c>
      <c r="AG40" s="12" t="s">
        <v>35</v>
      </c>
    </row>
    <row r="41" spans="1:33" x14ac:dyDescent="0.4">
      <c r="D41" s="4">
        <f t="shared" si="1"/>
        <v>0</v>
      </c>
      <c r="E41" s="4">
        <f t="shared" si="1"/>
        <v>0</v>
      </c>
      <c r="F41" s="4">
        <f t="shared" si="1"/>
        <v>0</v>
      </c>
      <c r="G41" s="4">
        <f t="shared" si="1"/>
        <v>0</v>
      </c>
      <c r="H41" s="4">
        <f t="shared" si="1"/>
        <v>0</v>
      </c>
      <c r="I41" s="4">
        <f t="shared" si="1"/>
        <v>0</v>
      </c>
      <c r="J41" s="4">
        <f t="shared" si="1"/>
        <v>0</v>
      </c>
      <c r="K41" s="4">
        <f t="shared" si="1"/>
        <v>0</v>
      </c>
      <c r="L41" s="4">
        <f t="shared" si="1"/>
        <v>0</v>
      </c>
      <c r="M41" s="4">
        <f t="shared" si="1"/>
        <v>0</v>
      </c>
      <c r="N41" s="4">
        <f t="shared" si="1"/>
        <v>0</v>
      </c>
      <c r="P41" s="6" t="s">
        <v>25</v>
      </c>
      <c r="Q41" s="12">
        <f>IF(AND(Q12&gt;=0,Q12&lt;=R12,Q12=INT(Q12)),Q12, 0)</f>
        <v>0</v>
      </c>
      <c r="R41" s="12">
        <f>IF(AND(Q12&gt;=0,Q12&lt;=R12,Q12=INT(Q12)),Q12, -1)</f>
        <v>0</v>
      </c>
      <c r="S41" s="12">
        <f>IF(R41&lt;0, 1, 0)</f>
        <v>0</v>
      </c>
      <c r="T41" s="12">
        <v>4</v>
      </c>
      <c r="U41" s="6" t="str">
        <f t="shared" si="3"/>
        <v/>
      </c>
      <c r="V41" s="6" t="str">
        <f t="shared" si="4"/>
        <v/>
      </c>
      <c r="W41" s="6" t="str">
        <f t="shared" si="5"/>
        <v/>
      </c>
      <c r="X41" s="6" t="str">
        <f t="shared" si="6"/>
        <v/>
      </c>
      <c r="Y41" s="12" t="str">
        <f t="shared" si="7"/>
        <v/>
      </c>
      <c r="Z41" s="6">
        <f t="shared" si="8"/>
        <v>0</v>
      </c>
      <c r="AA41" s="6">
        <f t="shared" si="9"/>
        <v>0</v>
      </c>
      <c r="AD41" s="1"/>
      <c r="AE41" s="12" t="s">
        <v>75</v>
      </c>
      <c r="AF41" s="25" t="str">
        <f t="shared" si="2"/>
        <v>00000000000,</v>
      </c>
      <c r="AG41" s="12" t="s">
        <v>35</v>
      </c>
    </row>
    <row r="42" spans="1:33" x14ac:dyDescent="0.4">
      <c r="D42" s="4">
        <f t="shared" si="1"/>
        <v>0</v>
      </c>
      <c r="E42" s="4">
        <f t="shared" si="1"/>
        <v>0</v>
      </c>
      <c r="F42" s="4">
        <f t="shared" si="1"/>
        <v>0</v>
      </c>
      <c r="G42" s="4">
        <f t="shared" si="1"/>
        <v>0</v>
      </c>
      <c r="H42" s="4">
        <f t="shared" si="1"/>
        <v>0</v>
      </c>
      <c r="I42" s="4">
        <f t="shared" si="1"/>
        <v>0</v>
      </c>
      <c r="J42" s="4">
        <f t="shared" si="1"/>
        <v>0</v>
      </c>
      <c r="K42" s="4">
        <f t="shared" si="1"/>
        <v>0</v>
      </c>
      <c r="L42" s="4">
        <f t="shared" si="1"/>
        <v>0</v>
      </c>
      <c r="M42" s="4">
        <f t="shared" si="1"/>
        <v>0</v>
      </c>
      <c r="N42" s="4">
        <f t="shared" si="1"/>
        <v>0</v>
      </c>
      <c r="P42" s="6" t="s">
        <v>28</v>
      </c>
      <c r="Q42" s="12">
        <f>IF(AND(Q13&gt;=0,Q13&lt;=R13,Q13=INT(Q13)),Q13, 0)</f>
        <v>0</v>
      </c>
      <c r="R42" s="12">
        <f>IF(AND(Q13&gt;=0,Q13&lt;=R13,Q13=INT(Q13)),Q13, -1)</f>
        <v>0</v>
      </c>
      <c r="S42" s="12">
        <f>IF(R42&lt;0, 1, 0)</f>
        <v>0</v>
      </c>
      <c r="T42" s="12">
        <v>5</v>
      </c>
      <c r="U42" s="6" t="str">
        <f t="shared" si="3"/>
        <v/>
      </c>
      <c r="V42" s="6" t="str">
        <f t="shared" si="4"/>
        <v/>
      </c>
      <c r="W42" s="6" t="str">
        <f t="shared" si="5"/>
        <v/>
      </c>
      <c r="X42" s="6" t="str">
        <f t="shared" si="6"/>
        <v/>
      </c>
      <c r="Y42" s="12" t="str">
        <f t="shared" si="7"/>
        <v/>
      </c>
      <c r="Z42" s="6">
        <f t="shared" si="8"/>
        <v>0</v>
      </c>
      <c r="AA42" s="6">
        <f t="shared" si="9"/>
        <v>0</v>
      </c>
      <c r="AD42" s="1"/>
      <c r="AE42" s="12" t="s">
        <v>75</v>
      </c>
      <c r="AF42" s="25" t="str">
        <f t="shared" si="2"/>
        <v>00000000000,</v>
      </c>
      <c r="AG42" s="12" t="s">
        <v>35</v>
      </c>
    </row>
    <row r="43" spans="1:33" x14ac:dyDescent="0.4">
      <c r="D43" s="4">
        <f t="shared" si="1"/>
        <v>0</v>
      </c>
      <c r="E43" s="4">
        <f t="shared" si="1"/>
        <v>0</v>
      </c>
      <c r="F43" s="4">
        <f t="shared" si="1"/>
        <v>0</v>
      </c>
      <c r="G43" s="4">
        <f t="shared" si="1"/>
        <v>0</v>
      </c>
      <c r="H43" s="4">
        <f t="shared" si="1"/>
        <v>0</v>
      </c>
      <c r="I43" s="4">
        <f t="shared" si="1"/>
        <v>0</v>
      </c>
      <c r="J43" s="4">
        <f t="shared" si="1"/>
        <v>0</v>
      </c>
      <c r="K43" s="4">
        <f t="shared" si="1"/>
        <v>0</v>
      </c>
      <c r="L43" s="4">
        <f t="shared" si="1"/>
        <v>0</v>
      </c>
      <c r="M43" s="4">
        <f t="shared" si="1"/>
        <v>0</v>
      </c>
      <c r="N43" s="4">
        <f t="shared" si="1"/>
        <v>0</v>
      </c>
      <c r="P43" s="12" t="s">
        <v>76</v>
      </c>
      <c r="R43" s="12" t="b">
        <f>AND(Q44:Q48)</f>
        <v>0</v>
      </c>
      <c r="S43" s="12">
        <f>IF(R43,0,1)</f>
        <v>1</v>
      </c>
      <c r="T43" s="12">
        <v>6</v>
      </c>
      <c r="U43" s="6" t="str">
        <f t="shared" si="3"/>
        <v/>
      </c>
      <c r="V43" s="6" t="str">
        <f t="shared" si="4"/>
        <v/>
      </c>
      <c r="W43" s="6" t="str">
        <f t="shared" si="5"/>
        <v/>
      </c>
      <c r="X43" s="6" t="str">
        <f t="shared" si="6"/>
        <v/>
      </c>
      <c r="Y43" s="12" t="str">
        <f t="shared" si="7"/>
        <v/>
      </c>
      <c r="Z43" s="6">
        <f t="shared" si="8"/>
        <v>0</v>
      </c>
      <c r="AA43" s="6">
        <f t="shared" si="9"/>
        <v>0</v>
      </c>
      <c r="AD43" s="1"/>
      <c r="AE43" s="12" t="s">
        <v>75</v>
      </c>
      <c r="AF43" s="25" t="str">
        <f t="shared" si="2"/>
        <v>00000000000,</v>
      </c>
      <c r="AG43" s="12" t="s">
        <v>35</v>
      </c>
    </row>
    <row r="44" spans="1:33" x14ac:dyDescent="0.4">
      <c r="D44" s="4">
        <f t="shared" si="1"/>
        <v>0</v>
      </c>
      <c r="E44" s="4">
        <f t="shared" si="1"/>
        <v>0</v>
      </c>
      <c r="F44" s="4">
        <f t="shared" si="1"/>
        <v>0</v>
      </c>
      <c r="G44" s="4">
        <f t="shared" si="1"/>
        <v>0</v>
      </c>
      <c r="H44" s="4">
        <f t="shared" si="1"/>
        <v>0</v>
      </c>
      <c r="I44" s="4">
        <f t="shared" si="1"/>
        <v>0</v>
      </c>
      <c r="J44" s="4">
        <f t="shared" si="1"/>
        <v>0</v>
      </c>
      <c r="K44" s="4">
        <f t="shared" si="1"/>
        <v>0</v>
      </c>
      <c r="L44" s="4">
        <f t="shared" si="1"/>
        <v>0</v>
      </c>
      <c r="M44" s="4">
        <f t="shared" si="1"/>
        <v>0</v>
      </c>
      <c r="N44" s="4">
        <f t="shared" si="1"/>
        <v>0</v>
      </c>
      <c r="P44" s="6" t="s">
        <v>17</v>
      </c>
      <c r="Q44" s="12" t="b">
        <f>ISNUMBER(Q9)</f>
        <v>0</v>
      </c>
      <c r="T44" s="12">
        <v>7</v>
      </c>
      <c r="U44" s="6" t="str">
        <f t="shared" si="3"/>
        <v/>
      </c>
      <c r="V44" s="6" t="str">
        <f t="shared" si="4"/>
        <v/>
      </c>
      <c r="W44" s="6" t="str">
        <f t="shared" si="5"/>
        <v/>
      </c>
      <c r="X44" s="6" t="str">
        <f t="shared" si="6"/>
        <v/>
      </c>
      <c r="Y44" s="12" t="str">
        <f t="shared" si="7"/>
        <v/>
      </c>
      <c r="Z44" s="6">
        <f t="shared" si="8"/>
        <v>0</v>
      </c>
      <c r="AA44" s="6">
        <f t="shared" si="9"/>
        <v>0</v>
      </c>
      <c r="AD44" s="1"/>
      <c r="AE44" s="12" t="s">
        <v>75</v>
      </c>
      <c r="AF44" s="25" t="str">
        <f t="shared" si="2"/>
        <v>00000000000,</v>
      </c>
      <c r="AG44" s="12" t="s">
        <v>35</v>
      </c>
    </row>
    <row r="45" spans="1:33" x14ac:dyDescent="0.4">
      <c r="D45" s="4">
        <f t="shared" si="1"/>
        <v>0</v>
      </c>
      <c r="E45" s="4">
        <f t="shared" si="1"/>
        <v>0</v>
      </c>
      <c r="F45" s="4">
        <f t="shared" si="1"/>
        <v>0</v>
      </c>
      <c r="G45" s="4">
        <f t="shared" si="1"/>
        <v>0</v>
      </c>
      <c r="H45" s="4">
        <f t="shared" si="1"/>
        <v>0</v>
      </c>
      <c r="I45" s="4">
        <f t="shared" si="1"/>
        <v>0</v>
      </c>
      <c r="J45" s="4">
        <f t="shared" si="1"/>
        <v>0</v>
      </c>
      <c r="K45" s="4">
        <f t="shared" si="1"/>
        <v>0</v>
      </c>
      <c r="L45" s="4">
        <f t="shared" si="1"/>
        <v>0</v>
      </c>
      <c r="M45" s="4">
        <f t="shared" si="1"/>
        <v>0</v>
      </c>
      <c r="N45" s="4">
        <f t="shared" si="1"/>
        <v>0</v>
      </c>
      <c r="P45" s="6" t="s">
        <v>18</v>
      </c>
      <c r="Q45" s="12" t="b">
        <f>ISNUMBER(Q10)</f>
        <v>0</v>
      </c>
      <c r="T45" s="12">
        <v>8</v>
      </c>
      <c r="U45" s="6" t="str">
        <f t="shared" si="3"/>
        <v/>
      </c>
      <c r="V45" s="6" t="str">
        <f t="shared" si="4"/>
        <v/>
      </c>
      <c r="W45" s="6" t="str">
        <f t="shared" si="5"/>
        <v/>
      </c>
      <c r="X45" s="6" t="str">
        <f t="shared" si="6"/>
        <v/>
      </c>
      <c r="Y45" s="12" t="str">
        <f t="shared" si="7"/>
        <v/>
      </c>
      <c r="Z45" s="6">
        <f t="shared" si="8"/>
        <v>0</v>
      </c>
      <c r="AA45" s="6">
        <f t="shared" si="9"/>
        <v>0</v>
      </c>
      <c r="AD45" s="1"/>
      <c r="AE45" s="12" t="s">
        <v>75</v>
      </c>
      <c r="AF45" s="25" t="str">
        <f t="shared" si="2"/>
        <v>00000000000,</v>
      </c>
      <c r="AG45" s="12" t="s">
        <v>122</v>
      </c>
    </row>
    <row r="46" spans="1:33" x14ac:dyDescent="0.4">
      <c r="D46" s="4">
        <f t="shared" si="1"/>
        <v>0</v>
      </c>
      <c r="E46" s="4">
        <f t="shared" si="1"/>
        <v>0</v>
      </c>
      <c r="F46" s="4">
        <f t="shared" si="1"/>
        <v>0</v>
      </c>
      <c r="G46" s="4">
        <f t="shared" si="1"/>
        <v>0</v>
      </c>
      <c r="H46" s="4">
        <f t="shared" si="1"/>
        <v>0</v>
      </c>
      <c r="I46" s="4">
        <f t="shared" si="1"/>
        <v>0</v>
      </c>
      <c r="J46" s="4">
        <f t="shared" si="1"/>
        <v>0</v>
      </c>
      <c r="K46" s="4">
        <f t="shared" si="1"/>
        <v>0</v>
      </c>
      <c r="L46" s="4">
        <f t="shared" si="1"/>
        <v>0</v>
      </c>
      <c r="M46" s="4">
        <f t="shared" si="1"/>
        <v>0</v>
      </c>
      <c r="N46" s="4">
        <f t="shared" si="1"/>
        <v>0</v>
      </c>
      <c r="P46" s="6" t="s">
        <v>21</v>
      </c>
      <c r="Q46" s="12" t="b">
        <f>ISNUMBER(Q11)</f>
        <v>0</v>
      </c>
      <c r="T46" s="9">
        <v>9</v>
      </c>
      <c r="U46" s="6" t="str">
        <f t="shared" si="3"/>
        <v/>
      </c>
      <c r="V46" s="6" t="str">
        <f t="shared" si="4"/>
        <v/>
      </c>
      <c r="W46" s="6" t="str">
        <f t="shared" si="5"/>
        <v/>
      </c>
      <c r="X46" s="6" t="str">
        <f t="shared" si="6"/>
        <v/>
      </c>
      <c r="Y46" s="12" t="str">
        <f t="shared" si="7"/>
        <v/>
      </c>
      <c r="Z46" s="6">
        <f t="shared" si="8"/>
        <v>0</v>
      </c>
      <c r="AA46" s="6">
        <f t="shared" si="9"/>
        <v>0</v>
      </c>
      <c r="AD46" s="1"/>
      <c r="AE46" s="12" t="s">
        <v>75</v>
      </c>
      <c r="AF46" s="25" t="str">
        <f t="shared" si="2"/>
        <v>00000000000,</v>
      </c>
      <c r="AG46" s="12" t="s">
        <v>122</v>
      </c>
    </row>
    <row r="47" spans="1:33" x14ac:dyDescent="0.4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6" t="s">
        <v>25</v>
      </c>
      <c r="Q47" s="12" t="b">
        <f>ISNUMBER(Q12)</f>
        <v>0</v>
      </c>
      <c r="T47" s="9">
        <v>10</v>
      </c>
      <c r="U47" s="6" t="str">
        <f t="shared" si="3"/>
        <v/>
      </c>
      <c r="V47" s="6" t="str">
        <f t="shared" si="4"/>
        <v/>
      </c>
      <c r="W47" s="6" t="str">
        <f t="shared" si="5"/>
        <v/>
      </c>
      <c r="X47" s="6" t="str">
        <f t="shared" si="6"/>
        <v/>
      </c>
      <c r="Y47" s="12" t="str">
        <f t="shared" si="7"/>
        <v/>
      </c>
      <c r="Z47" s="6">
        <f t="shared" si="8"/>
        <v>0</v>
      </c>
      <c r="AA47" s="6">
        <f t="shared" si="9"/>
        <v>0</v>
      </c>
      <c r="AD47" s="1"/>
      <c r="AE47" s="12" t="s">
        <v>77</v>
      </c>
      <c r="AF47" s="25" t="str">
        <f>AF36&amp;AF37&amp;AF38&amp;AF39&amp;AF40&amp;AF41&amp;AF42&amp;AF43&amp;AF44&amp;AF45&amp;AF46</f>
        <v>00000000000,00000000000,00000000000,00000000000,00000000000,00000000000,00000000000,00000000000,00000000000,00000000000,00000000000,</v>
      </c>
    </row>
    <row r="48" spans="1:33" x14ac:dyDescent="0.4">
      <c r="C48" s="9" t="s">
        <v>78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" t="s">
        <v>28</v>
      </c>
      <c r="Q48" s="12" t="b">
        <f>ISNUMBER(Q13)</f>
        <v>0</v>
      </c>
      <c r="T48" s="9">
        <v>11</v>
      </c>
      <c r="U48" s="6" t="str">
        <f t="shared" si="3"/>
        <v/>
      </c>
      <c r="V48" s="6" t="str">
        <f t="shared" si="4"/>
        <v/>
      </c>
      <c r="W48" s="6" t="str">
        <f t="shared" si="5"/>
        <v/>
      </c>
      <c r="X48" s="6" t="str">
        <f t="shared" si="6"/>
        <v/>
      </c>
      <c r="Y48" s="12" t="str">
        <f t="shared" si="7"/>
        <v/>
      </c>
      <c r="Z48" s="6">
        <f t="shared" si="8"/>
        <v>0</v>
      </c>
      <c r="AA48" s="6">
        <f t="shared" si="9"/>
        <v>0</v>
      </c>
      <c r="AD48" s="1"/>
      <c r="AE48" s="26" t="s">
        <v>5</v>
      </c>
    </row>
    <row r="49" spans="3:38" x14ac:dyDescent="0.4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Q49" s="27" t="s">
        <v>79</v>
      </c>
      <c r="S49" s="12">
        <f>SUM(S38:S43)</f>
        <v>1</v>
      </c>
      <c r="T49" s="9"/>
      <c r="U49" s="9" t="str">
        <f>IFERROR(VLOOKUP(U19,$U$53:$V$58,2,FALSE()),"")</f>
        <v/>
      </c>
      <c r="V49" s="9" t="str">
        <f>IF(U49&lt;&gt;"", V19, "")</f>
        <v/>
      </c>
      <c r="W49" s="26" t="s">
        <v>5</v>
      </c>
      <c r="X49" s="9"/>
      <c r="Y49" s="12" t="str">
        <f t="shared" si="7"/>
        <v/>
      </c>
      <c r="AD49" s="1"/>
      <c r="AE49" s="12" t="s">
        <v>80</v>
      </c>
      <c r="AF49" s="12" t="str">
        <f>AF50&amp;AF51&amp;AF52&amp;AF53&amp;AF54&amp;AF55&amp;AF56&amp;AF57&amp;AF58&amp;AF59&amp;AF60</f>
        <v/>
      </c>
    </row>
    <row r="50" spans="3:38" x14ac:dyDescent="0.4">
      <c r="C50" s="9"/>
      <c r="D50" s="12" t="s">
        <v>8</v>
      </c>
      <c r="E50" s="12" cm="1">
        <f t="array" ref="E50">SUMPRODUCT((EXACT($D$8:$N$18,D50)*1))</f>
        <v>0</v>
      </c>
      <c r="G50" s="12" t="s">
        <v>45</v>
      </c>
      <c r="H50" s="9"/>
      <c r="I50" s="9"/>
      <c r="J50" s="9"/>
      <c r="K50" s="9"/>
      <c r="L50" s="9"/>
      <c r="M50" s="9"/>
      <c r="N50" s="9"/>
      <c r="O50" s="9"/>
      <c r="W50" s="12" t="s">
        <v>81</v>
      </c>
      <c r="Z50" s="26" t="s">
        <v>5</v>
      </c>
      <c r="AD50" s="1"/>
      <c r="AF50" s="28" t="str">
        <f>IF(AG50&lt;&gt;"",IF(AJ50&lt;&gt;"",AG50&amp;AH50&amp;AI50&amp;AJ50&amp;AK50&amp;AL50,AG50&amp;AH50&amp;AL50),"")</f>
        <v/>
      </c>
      <c r="AG50" s="29" t="str">
        <f t="shared" ref="AG50:AH60" si="10">U38</f>
        <v/>
      </c>
      <c r="AH50" s="30" t="str">
        <f t="shared" si="10"/>
        <v/>
      </c>
      <c r="AI50" s="30" t="str">
        <f t="shared" ref="AI50:AI60" si="11">IF(AJ50&lt;&gt;"", "-", "")</f>
        <v/>
      </c>
      <c r="AJ50" s="30" t="str">
        <f t="shared" ref="AJ50:AK60" si="12">W38</f>
        <v/>
      </c>
      <c r="AK50" s="30" t="str">
        <f t="shared" si="12"/>
        <v/>
      </c>
      <c r="AL50" s="31" t="str">
        <f t="shared" ref="AL50:AL60" si="13">IF(AG50&lt;&gt;"", ",", "")</f>
        <v/>
      </c>
    </row>
    <row r="51" spans="3:38" x14ac:dyDescent="0.4">
      <c r="C51" s="9"/>
      <c r="D51" s="12" t="s">
        <v>9</v>
      </c>
      <c r="E51" s="12" cm="1">
        <f t="array" ref="E51">SUMPRODUCT((EXACT($D$8:$N$18,D51)*1))</f>
        <v>0</v>
      </c>
      <c r="G51" s="12" t="s">
        <v>82</v>
      </c>
      <c r="H51" s="9"/>
      <c r="I51" s="9"/>
      <c r="J51" s="9"/>
      <c r="K51" s="9"/>
      <c r="L51" s="9"/>
      <c r="M51" s="9"/>
      <c r="N51" s="9"/>
      <c r="O51" s="9"/>
      <c r="W51" s="12" t="s">
        <v>74</v>
      </c>
      <c r="X51" s="12">
        <f>SUM(W53:X63)</f>
        <v>0</v>
      </c>
      <c r="Z51" s="12" t="s">
        <v>83</v>
      </c>
      <c r="AD51" s="1"/>
      <c r="AF51" s="28" t="str">
        <f t="shared" ref="AF51:AF60" si="14">IF(AF50&lt;&gt;"", IF(AG51&lt;&gt;"",IF(AJ51&lt;&gt;"",AG51&amp;AH51&amp;AI51&amp;AJ51&amp;AK51&amp;AL51,AG51&amp;AH51&amp;AL51),""),"")</f>
        <v/>
      </c>
      <c r="AG51" s="32" t="str">
        <f t="shared" si="10"/>
        <v/>
      </c>
      <c r="AH51" s="9" t="str">
        <f t="shared" si="10"/>
        <v/>
      </c>
      <c r="AI51" s="9" t="str">
        <f t="shared" si="11"/>
        <v/>
      </c>
      <c r="AJ51" s="9" t="str">
        <f t="shared" si="12"/>
        <v/>
      </c>
      <c r="AK51" s="9" t="str">
        <f t="shared" si="12"/>
        <v/>
      </c>
      <c r="AL51" s="33" t="str">
        <f t="shared" si="13"/>
        <v/>
      </c>
    </row>
    <row r="52" spans="3:38" x14ac:dyDescent="0.4">
      <c r="C52" s="9"/>
      <c r="D52" s="12" t="s">
        <v>24</v>
      </c>
      <c r="E52" s="12" cm="1">
        <f t="array" ref="E52">SUMPRODUCT((EXACT($D$8:$N$18,D52)*1))</f>
        <v>0</v>
      </c>
      <c r="G52" s="12" t="s">
        <v>54</v>
      </c>
      <c r="H52" s="9"/>
      <c r="I52" s="9"/>
      <c r="J52" s="9"/>
      <c r="K52" s="9"/>
      <c r="L52" s="9"/>
      <c r="M52" s="9"/>
      <c r="N52" s="9"/>
      <c r="O52" s="9"/>
      <c r="W52" s="12" t="s">
        <v>84</v>
      </c>
      <c r="X52" s="12" t="s">
        <v>85</v>
      </c>
      <c r="Z52" s="12" t="s">
        <v>74</v>
      </c>
      <c r="AA52" s="12">
        <f>SUM(Z53:AA63)</f>
        <v>0</v>
      </c>
      <c r="AD52" s="1"/>
      <c r="AF52" s="28" t="str">
        <f t="shared" si="14"/>
        <v/>
      </c>
      <c r="AG52" s="32" t="str">
        <f t="shared" si="10"/>
        <v/>
      </c>
      <c r="AH52" s="9" t="str">
        <f t="shared" si="10"/>
        <v/>
      </c>
      <c r="AI52" s="9" t="str">
        <f t="shared" si="11"/>
        <v/>
      </c>
      <c r="AJ52" s="9" t="str">
        <f t="shared" si="12"/>
        <v/>
      </c>
      <c r="AK52" s="9" t="str">
        <f t="shared" si="12"/>
        <v/>
      </c>
      <c r="AL52" s="33" t="str">
        <f t="shared" si="13"/>
        <v/>
      </c>
    </row>
    <row r="53" spans="3:38" x14ac:dyDescent="0.4">
      <c r="C53" s="9" t="s">
        <v>105</v>
      </c>
      <c r="D53" s="12" t="s">
        <v>106</v>
      </c>
      <c r="E53" s="12" cm="1">
        <f t="array" ref="E53">SUMPRODUCT((EXACT($D$8:$N$18,D53)*1))</f>
        <v>0</v>
      </c>
      <c r="G53" s="9"/>
      <c r="H53" s="9"/>
      <c r="I53" s="9"/>
      <c r="J53" s="9"/>
      <c r="K53" s="9"/>
      <c r="L53" s="9"/>
      <c r="M53" s="9"/>
      <c r="N53" s="9"/>
      <c r="O53" s="9"/>
      <c r="P53" s="12" t="s">
        <v>37</v>
      </c>
      <c r="U53" s="6" t="s">
        <v>17</v>
      </c>
      <c r="V53" s="34">
        <v>1</v>
      </c>
      <c r="W53" s="12">
        <f t="shared" ref="W53:W63" si="15">IF(AND(OR(U38=5,U38=6),ISNUMBER(W38)),1,0)</f>
        <v>0</v>
      </c>
      <c r="X53" s="12">
        <f t="shared" ref="X53:X63" si="16">IF(OR(W38=5,W38=6),1,0)</f>
        <v>0</v>
      </c>
      <c r="Y53" s="12">
        <v>1</v>
      </c>
      <c r="Z53" s="6">
        <f t="shared" ref="Z53:Z63" si="17">IF(OR(U38="",AND(U38=6,V38=0),AND(U38=4,V38=5),AND(U38=4,V38=6),AND(U38=4,V38=7),AND(OR(U38=1,U38=2,U38=3,U38=5),V38=8),AND(OR(U38=1,U38=2,U38=3,U38=4,U38=5),OR(V38=1,V38=2,V38=3,V38=4))), 0, 1)</f>
        <v>0</v>
      </c>
      <c r="AA53" s="6">
        <f t="shared" ref="AA53:AA63" si="18">IF(OR(W38="",AND(W38=6,X38=0),AND(W38=4,X38=5),AND(W38=4,X38=6),AND(W38=4,X38=7),AND(OR(W38=1,W38=2,W38=3,W38=5),X38=8),AND(OR(W38=1,W38=2,W38=3,W38=4,W38=5),OR(X38=1,X38=2,X38=3,X38=4))), 0, 1)</f>
        <v>0</v>
      </c>
      <c r="AB53" s="12" t="s">
        <v>87</v>
      </c>
      <c r="AD53" s="1"/>
      <c r="AF53" s="28" t="str">
        <f t="shared" si="14"/>
        <v/>
      </c>
      <c r="AG53" s="32" t="str">
        <f t="shared" si="10"/>
        <v/>
      </c>
      <c r="AH53" s="9" t="str">
        <f t="shared" si="10"/>
        <v/>
      </c>
      <c r="AI53" s="9" t="str">
        <f t="shared" si="11"/>
        <v/>
      </c>
      <c r="AJ53" s="9" t="str">
        <f t="shared" si="12"/>
        <v/>
      </c>
      <c r="AK53" s="9" t="str">
        <f t="shared" si="12"/>
        <v/>
      </c>
      <c r="AL53" s="33" t="str">
        <f t="shared" si="13"/>
        <v/>
      </c>
    </row>
    <row r="54" spans="3:38" x14ac:dyDescent="0.4">
      <c r="C54" s="9"/>
      <c r="D54" s="12" t="s">
        <v>103</v>
      </c>
      <c r="E54" s="12" cm="1">
        <f t="array" ref="E54">SUMPRODUCT((EXACT($D$8:$N$18,D54)*1))</f>
        <v>0</v>
      </c>
      <c r="G54" s="9"/>
      <c r="H54" s="9"/>
      <c r="I54" s="9"/>
      <c r="J54" s="9"/>
      <c r="K54" s="9"/>
      <c r="L54" s="9"/>
      <c r="M54" s="9"/>
      <c r="N54" s="9"/>
      <c r="O54" s="9"/>
      <c r="P54" s="12" t="s">
        <v>89</v>
      </c>
      <c r="Q54" s="12" t="b">
        <f>ISNUMBER(Q15)</f>
        <v>0</v>
      </c>
      <c r="U54" s="6" t="s">
        <v>18</v>
      </c>
      <c r="V54" s="34">
        <v>2</v>
      </c>
      <c r="W54" s="12">
        <f t="shared" si="15"/>
        <v>0</v>
      </c>
      <c r="X54" s="12">
        <f t="shared" si="16"/>
        <v>0</v>
      </c>
      <c r="Y54" s="12">
        <v>2</v>
      </c>
      <c r="Z54" s="6">
        <f t="shared" si="17"/>
        <v>0</v>
      </c>
      <c r="AA54" s="6">
        <f t="shared" si="18"/>
        <v>0</v>
      </c>
      <c r="AB54" s="12" t="s">
        <v>90</v>
      </c>
      <c r="AD54" s="1"/>
      <c r="AF54" s="28" t="str">
        <f t="shared" si="14"/>
        <v/>
      </c>
      <c r="AG54" s="32" t="str">
        <f t="shared" si="10"/>
        <v/>
      </c>
      <c r="AH54" s="9" t="str">
        <f t="shared" si="10"/>
        <v/>
      </c>
      <c r="AI54" s="9" t="str">
        <f t="shared" si="11"/>
        <v/>
      </c>
      <c r="AJ54" s="9" t="str">
        <f t="shared" si="12"/>
        <v/>
      </c>
      <c r="AK54" s="9" t="str">
        <f t="shared" si="12"/>
        <v/>
      </c>
      <c r="AL54" s="33" t="str">
        <f t="shared" si="13"/>
        <v/>
      </c>
    </row>
    <row r="55" spans="3:38" x14ac:dyDescent="0.4">
      <c r="C55" s="9"/>
      <c r="D55" s="12" t="s">
        <v>107</v>
      </c>
      <c r="E55" s="12" cm="1">
        <f t="array" ref="E55">SUMPRODUCT((EXACT($D$8:$N$18,D55)*1))</f>
        <v>0</v>
      </c>
      <c r="G55" s="9"/>
      <c r="H55" s="9"/>
      <c r="I55" s="9"/>
      <c r="J55" s="9"/>
      <c r="K55" s="9"/>
      <c r="L55" s="9"/>
      <c r="M55" s="9"/>
      <c r="N55" s="9"/>
      <c r="O55" s="9"/>
      <c r="P55" s="12" t="s">
        <v>92</v>
      </c>
      <c r="Q55" s="12">
        <f>IF(AND(Q54=TRUE(),Q15=INT(Q15)),0,1)</f>
        <v>1</v>
      </c>
      <c r="R55" s="12" t="s">
        <v>93</v>
      </c>
      <c r="U55" s="6" t="s">
        <v>21</v>
      </c>
      <c r="V55" s="34">
        <v>3</v>
      </c>
      <c r="W55" s="12">
        <f t="shared" si="15"/>
        <v>0</v>
      </c>
      <c r="X55" s="12">
        <f t="shared" si="16"/>
        <v>0</v>
      </c>
      <c r="Y55" s="12">
        <v>3</v>
      </c>
      <c r="Z55" s="6">
        <f t="shared" si="17"/>
        <v>0</v>
      </c>
      <c r="AA55" s="6">
        <f t="shared" si="18"/>
        <v>0</v>
      </c>
      <c r="AB55" s="12" t="s">
        <v>94</v>
      </c>
      <c r="AD55" s="1"/>
      <c r="AF55" s="28" t="str">
        <f t="shared" si="14"/>
        <v/>
      </c>
      <c r="AG55" s="32" t="str">
        <f t="shared" si="10"/>
        <v/>
      </c>
      <c r="AH55" s="9" t="str">
        <f t="shared" si="10"/>
        <v/>
      </c>
      <c r="AI55" s="9" t="str">
        <f t="shared" si="11"/>
        <v/>
      </c>
      <c r="AJ55" s="9" t="str">
        <f t="shared" si="12"/>
        <v/>
      </c>
      <c r="AK55" s="9" t="str">
        <f t="shared" si="12"/>
        <v/>
      </c>
      <c r="AL55" s="33" t="str">
        <f t="shared" si="13"/>
        <v/>
      </c>
    </row>
    <row r="56" spans="3:38" x14ac:dyDescent="0.4">
      <c r="C56" s="9" t="s">
        <v>108</v>
      </c>
      <c r="D56" s="12" t="s">
        <v>36</v>
      </c>
      <c r="E56" s="12" cm="1">
        <f t="array" ref="E56">SUMPRODUCT((EXACT($D$8:$N$18,D56)*1))</f>
        <v>0</v>
      </c>
      <c r="G56" s="9"/>
      <c r="H56" s="9"/>
      <c r="I56" s="9"/>
      <c r="J56" s="9"/>
      <c r="K56" s="9"/>
      <c r="L56" s="9"/>
      <c r="M56" s="9"/>
      <c r="N56" s="9"/>
      <c r="O56" s="9"/>
      <c r="P56" s="12" t="s">
        <v>95</v>
      </c>
      <c r="Q56" s="12">
        <f>IF(AND(Q54=TRUE(),Q15&gt;=1,Q15&lt;=11),0,1)</f>
        <v>1</v>
      </c>
      <c r="R56" s="12" t="s">
        <v>93</v>
      </c>
      <c r="U56" s="6" t="s">
        <v>25</v>
      </c>
      <c r="V56" s="34">
        <v>4</v>
      </c>
      <c r="W56" s="12">
        <f t="shared" si="15"/>
        <v>0</v>
      </c>
      <c r="X56" s="12">
        <f t="shared" si="16"/>
        <v>0</v>
      </c>
      <c r="Y56" s="12">
        <v>4</v>
      </c>
      <c r="Z56" s="6">
        <f t="shared" si="17"/>
        <v>0</v>
      </c>
      <c r="AA56" s="6">
        <f t="shared" si="18"/>
        <v>0</v>
      </c>
      <c r="AB56" s="12" t="s">
        <v>96</v>
      </c>
      <c r="AD56" s="1"/>
      <c r="AF56" s="28" t="str">
        <f t="shared" si="14"/>
        <v/>
      </c>
      <c r="AG56" s="32" t="str">
        <f t="shared" si="10"/>
        <v/>
      </c>
      <c r="AH56" s="9" t="str">
        <f t="shared" si="10"/>
        <v/>
      </c>
      <c r="AI56" s="9" t="str">
        <f t="shared" si="11"/>
        <v/>
      </c>
      <c r="AJ56" s="9" t="str">
        <f t="shared" si="12"/>
        <v/>
      </c>
      <c r="AK56" s="9" t="str">
        <f t="shared" si="12"/>
        <v/>
      </c>
      <c r="AL56" s="33" t="str">
        <f t="shared" si="13"/>
        <v/>
      </c>
    </row>
    <row r="57" spans="3:38" x14ac:dyDescent="0.4">
      <c r="C57" s="9"/>
      <c r="D57" s="12" t="s">
        <v>118</v>
      </c>
      <c r="E57" s="12" cm="1">
        <f t="array" ref="E57">SUMPRODUCT((EXACT($D$8:$N$18,D57)*1))</f>
        <v>0</v>
      </c>
      <c r="G57" s="9"/>
      <c r="H57" s="9"/>
      <c r="I57" s="9"/>
      <c r="J57" s="9"/>
      <c r="K57" s="9"/>
      <c r="L57" s="9"/>
      <c r="M57" s="9"/>
      <c r="N57" s="9"/>
      <c r="O57" s="9"/>
      <c r="P57" s="12" t="s">
        <v>79</v>
      </c>
      <c r="Q57" s="12" t="b">
        <f>OR(Q55,Q56)</f>
        <v>1</v>
      </c>
      <c r="R57" s="12" t="s">
        <v>97</v>
      </c>
      <c r="U57" s="6" t="s">
        <v>32</v>
      </c>
      <c r="V57" s="34">
        <v>5</v>
      </c>
      <c r="W57" s="12">
        <f t="shared" si="15"/>
        <v>0</v>
      </c>
      <c r="X57" s="12">
        <f t="shared" si="16"/>
        <v>0</v>
      </c>
      <c r="Y57" s="12">
        <v>5</v>
      </c>
      <c r="Z57" s="6">
        <f t="shared" si="17"/>
        <v>0</v>
      </c>
      <c r="AA57" s="6">
        <f t="shared" si="18"/>
        <v>0</v>
      </c>
      <c r="AB57" s="12" t="s">
        <v>98</v>
      </c>
      <c r="AD57" s="1"/>
      <c r="AF57" s="28" t="str">
        <f t="shared" si="14"/>
        <v/>
      </c>
      <c r="AG57" s="32" t="str">
        <f t="shared" si="10"/>
        <v/>
      </c>
      <c r="AH57" s="9" t="str">
        <f t="shared" si="10"/>
        <v/>
      </c>
      <c r="AI57" s="9" t="str">
        <f t="shared" si="11"/>
        <v/>
      </c>
      <c r="AJ57" s="9" t="str">
        <f t="shared" si="12"/>
        <v/>
      </c>
      <c r="AK57" s="9" t="str">
        <f t="shared" si="12"/>
        <v/>
      </c>
      <c r="AL57" s="33" t="str">
        <f t="shared" si="13"/>
        <v/>
      </c>
    </row>
    <row r="58" spans="3:38" x14ac:dyDescent="0.4">
      <c r="D58" s="12" t="s">
        <v>119</v>
      </c>
      <c r="E58" s="12" cm="1">
        <f t="array" ref="E58">SUMPRODUCT((EXACT($D$8:$N$18,D58)*1))</f>
        <v>0</v>
      </c>
      <c r="U58" s="6" t="s">
        <v>38</v>
      </c>
      <c r="V58" s="34">
        <v>6</v>
      </c>
      <c r="W58" s="12">
        <f t="shared" si="15"/>
        <v>0</v>
      </c>
      <c r="X58" s="12">
        <f t="shared" si="16"/>
        <v>0</v>
      </c>
      <c r="Y58" s="12">
        <v>6</v>
      </c>
      <c r="Z58" s="6">
        <f t="shared" si="17"/>
        <v>0</v>
      </c>
      <c r="AA58" s="6">
        <f t="shared" si="18"/>
        <v>0</v>
      </c>
      <c r="AD58" s="1"/>
      <c r="AF58" s="28" t="str">
        <f t="shared" si="14"/>
        <v/>
      </c>
      <c r="AG58" s="32" t="str">
        <f t="shared" si="10"/>
        <v/>
      </c>
      <c r="AH58" s="9" t="str">
        <f t="shared" si="10"/>
        <v/>
      </c>
      <c r="AI58" s="9" t="str">
        <f t="shared" si="11"/>
        <v/>
      </c>
      <c r="AJ58" s="9" t="str">
        <f t="shared" si="12"/>
        <v/>
      </c>
      <c r="AK58" s="9" t="str">
        <f t="shared" si="12"/>
        <v/>
      </c>
      <c r="AL58" s="33" t="str">
        <f t="shared" si="13"/>
        <v/>
      </c>
    </row>
    <row r="59" spans="3:38" x14ac:dyDescent="0.4">
      <c r="D59" s="12" t="s">
        <v>116</v>
      </c>
      <c r="E59" s="12" cm="1">
        <f t="array" ref="E59">SUMPRODUCT((EXACT($D$8:$N$18,D59)*1))</f>
        <v>0</v>
      </c>
      <c r="W59" s="12">
        <f t="shared" si="15"/>
        <v>0</v>
      </c>
      <c r="X59" s="12">
        <f t="shared" si="16"/>
        <v>0</v>
      </c>
      <c r="Y59" s="12">
        <v>7</v>
      </c>
      <c r="Z59" s="6">
        <f t="shared" si="17"/>
        <v>0</v>
      </c>
      <c r="AA59" s="6">
        <f t="shared" si="18"/>
        <v>0</v>
      </c>
      <c r="AD59" s="1"/>
      <c r="AF59" s="28" t="str">
        <f t="shared" si="14"/>
        <v/>
      </c>
      <c r="AG59" s="32" t="str">
        <f t="shared" si="10"/>
        <v/>
      </c>
      <c r="AH59" s="9" t="str">
        <f t="shared" si="10"/>
        <v/>
      </c>
      <c r="AI59" s="9" t="str">
        <f t="shared" si="11"/>
        <v/>
      </c>
      <c r="AJ59" s="9" t="str">
        <f t="shared" si="12"/>
        <v/>
      </c>
      <c r="AK59" s="9" t="str">
        <f t="shared" si="12"/>
        <v/>
      </c>
      <c r="AL59" s="33" t="str">
        <f t="shared" si="13"/>
        <v/>
      </c>
    </row>
    <row r="60" spans="3:38" x14ac:dyDescent="0.4">
      <c r="D60" s="12" t="s">
        <v>104</v>
      </c>
      <c r="E60" s="12" cm="1">
        <f t="array" ref="E60">SUMPRODUCT((EXACT($D$8:$N$18,D60)*1))</f>
        <v>0</v>
      </c>
      <c r="W60" s="12">
        <f t="shared" si="15"/>
        <v>0</v>
      </c>
      <c r="X60" s="12">
        <f t="shared" si="16"/>
        <v>0</v>
      </c>
      <c r="Y60" s="12">
        <v>8</v>
      </c>
      <c r="Z60" s="6">
        <f t="shared" si="17"/>
        <v>0</v>
      </c>
      <c r="AA60" s="6">
        <f t="shared" si="18"/>
        <v>0</v>
      </c>
      <c r="AD60" s="1"/>
      <c r="AF60" s="28" t="str">
        <f t="shared" si="14"/>
        <v/>
      </c>
      <c r="AG60" s="35" t="str">
        <f t="shared" si="10"/>
        <v/>
      </c>
      <c r="AH60" s="36" t="str">
        <f t="shared" si="10"/>
        <v/>
      </c>
      <c r="AI60" s="36" t="str">
        <f t="shared" si="11"/>
        <v/>
      </c>
      <c r="AJ60" s="36" t="str">
        <f t="shared" si="12"/>
        <v/>
      </c>
      <c r="AK60" s="36" t="str">
        <f t="shared" si="12"/>
        <v/>
      </c>
      <c r="AL60" s="37" t="str">
        <f t="shared" si="13"/>
        <v/>
      </c>
    </row>
    <row r="61" spans="3:38" x14ac:dyDescent="0.4">
      <c r="D61" s="12" t="s">
        <v>117</v>
      </c>
      <c r="E61" s="12" cm="1">
        <f t="array" ref="E61">SUMPRODUCT((EXACT($D$8:$N$18,D61)*1))</f>
        <v>0</v>
      </c>
      <c r="S61" s="12" t="s">
        <v>99</v>
      </c>
      <c r="U61" s="9"/>
      <c r="V61" s="9"/>
      <c r="W61" s="12">
        <f t="shared" si="15"/>
        <v>0</v>
      </c>
      <c r="X61" s="12">
        <f t="shared" si="16"/>
        <v>0</v>
      </c>
      <c r="Y61" s="9">
        <v>9</v>
      </c>
      <c r="Z61" s="6">
        <f t="shared" si="17"/>
        <v>0</v>
      </c>
      <c r="AA61" s="6">
        <f t="shared" si="18"/>
        <v>0</v>
      </c>
      <c r="AD61" s="1"/>
    </row>
    <row r="62" spans="3:38" x14ac:dyDescent="0.4">
      <c r="P62" s="6" t="s">
        <v>46</v>
      </c>
      <c r="Q62" s="12">
        <v>0</v>
      </c>
      <c r="S62" s="12">
        <f t="shared" ref="S62:S69" si="19">COUNTIF($Q$17,P62)</f>
        <v>0</v>
      </c>
      <c r="U62" s="9"/>
      <c r="V62" s="9"/>
      <c r="W62" s="12">
        <f t="shared" si="15"/>
        <v>0</v>
      </c>
      <c r="X62" s="12">
        <f t="shared" si="16"/>
        <v>0</v>
      </c>
      <c r="Y62" s="9">
        <v>10</v>
      </c>
      <c r="Z62" s="6">
        <f t="shared" si="17"/>
        <v>0</v>
      </c>
      <c r="AA62" s="6">
        <f t="shared" si="18"/>
        <v>0</v>
      </c>
      <c r="AD62" s="1"/>
    </row>
    <row r="63" spans="3:38" x14ac:dyDescent="0.4">
      <c r="D63" s="12" t="s">
        <v>86</v>
      </c>
      <c r="E63" s="12" cm="1">
        <f t="array" ref="E63">SUMPRODUCT((EXACT($D$8:$N$18,"")*1))</f>
        <v>121</v>
      </c>
      <c r="P63" s="6" t="s">
        <v>51</v>
      </c>
      <c r="Q63" s="12">
        <v>1</v>
      </c>
      <c r="S63" s="12">
        <f t="shared" si="19"/>
        <v>0</v>
      </c>
      <c r="U63" s="9"/>
      <c r="V63" s="9"/>
      <c r="W63" s="12">
        <f t="shared" si="15"/>
        <v>0</v>
      </c>
      <c r="X63" s="12">
        <f t="shared" si="16"/>
        <v>0</v>
      </c>
      <c r="Y63" s="9">
        <v>11</v>
      </c>
      <c r="Z63" s="6">
        <f t="shared" si="17"/>
        <v>0</v>
      </c>
      <c r="AA63" s="6">
        <f t="shared" si="18"/>
        <v>0</v>
      </c>
      <c r="AD63" s="1"/>
    </row>
    <row r="64" spans="3:38" x14ac:dyDescent="0.4">
      <c r="D64" s="12" t="s">
        <v>88</v>
      </c>
      <c r="E64" s="12">
        <f>SUM(E50:E63)</f>
        <v>121</v>
      </c>
      <c r="P64" s="6" t="s">
        <v>55</v>
      </c>
      <c r="Q64" s="12">
        <v>2</v>
      </c>
      <c r="S64" s="12">
        <f t="shared" si="19"/>
        <v>0</v>
      </c>
      <c r="U64" s="9"/>
      <c r="V64" s="9"/>
      <c r="W64" s="26" t="s">
        <v>5</v>
      </c>
      <c r="AD64" s="1"/>
    </row>
    <row r="65" spans="4:30" x14ac:dyDescent="0.4">
      <c r="D65" s="12" t="s">
        <v>91</v>
      </c>
      <c r="E65" s="12">
        <f>11*11 - E64</f>
        <v>0</v>
      </c>
      <c r="P65" s="6" t="s">
        <v>41</v>
      </c>
      <c r="Q65" s="12">
        <v>3</v>
      </c>
      <c r="S65" s="12">
        <f t="shared" si="19"/>
        <v>0</v>
      </c>
      <c r="U65" s="9"/>
      <c r="V65" s="9"/>
      <c r="W65" s="9" t="s">
        <v>100</v>
      </c>
      <c r="X65" s="12">
        <f>SUM(W67:W76)</f>
        <v>0</v>
      </c>
      <c r="Z65" s="12" t="s">
        <v>101</v>
      </c>
      <c r="AD65" s="1"/>
    </row>
    <row r="66" spans="4:30" x14ac:dyDescent="0.4">
      <c r="E66" s="12">
        <f>E52+E55+E58+E61</f>
        <v>0</v>
      </c>
      <c r="F66" s="12" t="s">
        <v>109</v>
      </c>
      <c r="P66" s="6" t="s">
        <v>47</v>
      </c>
      <c r="Q66" s="12">
        <v>4</v>
      </c>
      <c r="S66" s="12">
        <f t="shared" si="19"/>
        <v>0</v>
      </c>
      <c r="U66" s="9"/>
      <c r="V66" s="12">
        <v>1</v>
      </c>
      <c r="W66" s="38"/>
      <c r="Z66" s="12" t="s">
        <v>112</v>
      </c>
      <c r="AA66" s="12">
        <f>SUM(AA68:AA72)</f>
        <v>0</v>
      </c>
      <c r="AD66" s="1"/>
    </row>
    <row r="67" spans="4:30" x14ac:dyDescent="0.4">
      <c r="P67" s="6" t="s">
        <v>52</v>
      </c>
      <c r="Q67" s="12">
        <v>5</v>
      </c>
      <c r="S67" s="12">
        <f t="shared" si="19"/>
        <v>0</v>
      </c>
      <c r="U67" s="9"/>
      <c r="V67" s="12">
        <v>2</v>
      </c>
      <c r="W67" s="6">
        <f t="shared" ref="W67:W76" si="20">IF(AND(U39&lt;&gt;"",U38=""),1,0)</f>
        <v>0</v>
      </c>
      <c r="Z67" s="12" t="s">
        <v>102</v>
      </c>
      <c r="AA67" s="12" t="s">
        <v>74</v>
      </c>
      <c r="AD67" s="1"/>
    </row>
    <row r="68" spans="4:30" x14ac:dyDescent="0.4">
      <c r="P68" s="6" t="s">
        <v>56</v>
      </c>
      <c r="Q68" s="12">
        <v>6</v>
      </c>
      <c r="S68" s="12">
        <f t="shared" si="19"/>
        <v>0</v>
      </c>
      <c r="V68" s="12">
        <v>3</v>
      </c>
      <c r="W68" s="6">
        <f t="shared" si="20"/>
        <v>0</v>
      </c>
      <c r="Y68" s="12">
        <v>1</v>
      </c>
      <c r="Z68" s="12">
        <f>COUNTIF($U$38:$U$49,Y68)+COUNTIF($W$38:$W$48,Y68)</f>
        <v>0</v>
      </c>
      <c r="AA68" s="12">
        <f>IF(Z68&lt;=Q9,0,1)</f>
        <v>0</v>
      </c>
      <c r="AD68" s="1"/>
    </row>
    <row r="69" spans="4:30" x14ac:dyDescent="0.4">
      <c r="P69" s="6" t="s">
        <v>58</v>
      </c>
      <c r="Q69" s="12">
        <v>7</v>
      </c>
      <c r="S69" s="12">
        <f t="shared" si="19"/>
        <v>0</v>
      </c>
      <c r="V69" s="12">
        <v>4</v>
      </c>
      <c r="W69" s="6">
        <f t="shared" si="20"/>
        <v>0</v>
      </c>
      <c r="Y69" s="12">
        <v>2</v>
      </c>
      <c r="Z69" s="12">
        <f>COUNTIF($U$38:$U$49,Y69)+COUNTIF($W$38:$W$48,Y69)</f>
        <v>0</v>
      </c>
      <c r="AA69" s="12">
        <f>IF(Z69&lt;=Q10,0,1)</f>
        <v>0</v>
      </c>
      <c r="AD69" s="1"/>
    </row>
    <row r="70" spans="4:30" x14ac:dyDescent="0.4">
      <c r="R70" s="12" t="s">
        <v>88</v>
      </c>
      <c r="S70" s="12">
        <f>SUM(S62:S69)</f>
        <v>0</v>
      </c>
      <c r="V70" s="12">
        <v>5</v>
      </c>
      <c r="W70" s="6">
        <f t="shared" si="20"/>
        <v>0</v>
      </c>
      <c r="Y70" s="12">
        <v>3</v>
      </c>
      <c r="Z70" s="12">
        <f>COUNTIF($U$38:$U$49,Y70)+COUNTIF($W$38:$W$48,Y70)</f>
        <v>0</v>
      </c>
      <c r="AA70" s="12">
        <f>IF(Z70&lt;=Q11,0,1)</f>
        <v>0</v>
      </c>
      <c r="AD70" s="1"/>
    </row>
    <row r="71" spans="4:30" x14ac:dyDescent="0.4">
      <c r="V71" s="12">
        <v>6</v>
      </c>
      <c r="W71" s="6">
        <f t="shared" si="20"/>
        <v>0</v>
      </c>
      <c r="Y71" s="12">
        <v>4</v>
      </c>
      <c r="Z71" s="12">
        <f>COUNTIF($U$38:$U$49,Y71)+COUNTIF($W$38:$W$48,Y71)</f>
        <v>0</v>
      </c>
      <c r="AA71" s="12">
        <f>IF(Z71&lt;=Q12,0,1)</f>
        <v>0</v>
      </c>
      <c r="AD71" s="1"/>
    </row>
    <row r="72" spans="4:30" x14ac:dyDescent="0.4">
      <c r="V72" s="12">
        <v>7</v>
      </c>
      <c r="W72" s="6">
        <f t="shared" si="20"/>
        <v>0</v>
      </c>
      <c r="Y72" s="12">
        <v>5</v>
      </c>
      <c r="Z72" s="12">
        <f>COUNTIF($U$38:$U$49,Y72)+COUNTIF($W$38:$W$48,Y72)</f>
        <v>0</v>
      </c>
      <c r="AA72" s="12">
        <f>IF(Z72&lt;=Q13,0,1)</f>
        <v>0</v>
      </c>
      <c r="AD72" s="1"/>
    </row>
    <row r="73" spans="4:30" x14ac:dyDescent="0.4">
      <c r="V73" s="12">
        <v>8</v>
      </c>
      <c r="W73" s="6">
        <f t="shared" si="20"/>
        <v>0</v>
      </c>
      <c r="AD73" s="1"/>
    </row>
    <row r="74" spans="4:30" x14ac:dyDescent="0.4">
      <c r="V74" s="9">
        <v>9</v>
      </c>
      <c r="W74" s="6">
        <f t="shared" si="20"/>
        <v>0</v>
      </c>
      <c r="Y74" s="9"/>
      <c r="AD74" s="1"/>
    </row>
    <row r="75" spans="4:30" x14ac:dyDescent="0.4">
      <c r="V75" s="9">
        <v>10</v>
      </c>
      <c r="W75" s="6">
        <f t="shared" si="20"/>
        <v>0</v>
      </c>
      <c r="Y75" s="9"/>
      <c r="AD75" s="1"/>
    </row>
    <row r="76" spans="4:30" x14ac:dyDescent="0.4">
      <c r="V76" s="9">
        <v>11</v>
      </c>
      <c r="W76" s="6">
        <f t="shared" si="20"/>
        <v>0</v>
      </c>
      <c r="Y76" s="9"/>
      <c r="AD76" s="1"/>
    </row>
    <row r="77" spans="4:30" x14ac:dyDescent="0.4">
      <c r="AD77" s="1"/>
    </row>
    <row r="78" spans="4:30" x14ac:dyDescent="0.4">
      <c r="AD78" s="1"/>
    </row>
  </sheetData>
  <phoneticPr fontId="5"/>
  <conditionalFormatting sqref="C29:D29 C32:Y32 C31:D31 O31:Y31 C30:Y30 H29:T29 V29:Y29 C28:Y28">
    <cfRule type="expression" dxfId="3" priority="2">
      <formula>(C28="エラー有")</formula>
    </cfRule>
  </conditionalFormatting>
  <conditionalFormatting sqref="U29">
    <cfRule type="expression" dxfId="2" priority="1">
      <formula>(U29="エラー有")</formula>
    </cfRule>
  </conditionalFormatting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DD308-6D7B-4D12-A3EE-4AA5B2827222}">
  <dimension ref="B2:I29"/>
  <sheetViews>
    <sheetView workbookViewId="0"/>
  </sheetViews>
  <sheetFormatPr defaultRowHeight="18.75" x14ac:dyDescent="0.4"/>
  <cols>
    <col min="1" max="1" width="4.5" customWidth="1"/>
    <col min="2" max="2" width="4.75" customWidth="1"/>
  </cols>
  <sheetData>
    <row r="2" spans="2:9" x14ac:dyDescent="0.4">
      <c r="B2" s="12" t="s">
        <v>153</v>
      </c>
    </row>
    <row r="4" spans="2:9" x14ac:dyDescent="0.4">
      <c r="I4" s="12" t="s">
        <v>152</v>
      </c>
    </row>
    <row r="5" spans="2:9" x14ac:dyDescent="0.4">
      <c r="I5" s="12" t="s">
        <v>125</v>
      </c>
    </row>
    <row r="6" spans="2:9" x14ac:dyDescent="0.4">
      <c r="I6" s="12" t="s">
        <v>142</v>
      </c>
    </row>
    <row r="7" spans="2:9" x14ac:dyDescent="0.4">
      <c r="B7" t="s">
        <v>126</v>
      </c>
    </row>
    <row r="8" spans="2:9" x14ac:dyDescent="0.4">
      <c r="C8" t="s">
        <v>127</v>
      </c>
    </row>
    <row r="9" spans="2:9" x14ac:dyDescent="0.4">
      <c r="B9" t="s">
        <v>128</v>
      </c>
    </row>
    <row r="10" spans="2:9" x14ac:dyDescent="0.4">
      <c r="B10" t="s">
        <v>129</v>
      </c>
    </row>
    <row r="11" spans="2:9" x14ac:dyDescent="0.4">
      <c r="B11" t="s">
        <v>130</v>
      </c>
    </row>
    <row r="12" spans="2:9" x14ac:dyDescent="0.4">
      <c r="B12" t="s">
        <v>131</v>
      </c>
    </row>
    <row r="13" spans="2:9" s="12" customFormat="1" x14ac:dyDescent="0.4">
      <c r="C13" s="57" t="s">
        <v>148</v>
      </c>
    </row>
    <row r="14" spans="2:9" s="12" customFormat="1" x14ac:dyDescent="0.4"/>
    <row r="15" spans="2:9" x14ac:dyDescent="0.4">
      <c r="C15" t="s">
        <v>132</v>
      </c>
    </row>
    <row r="16" spans="2:9" x14ac:dyDescent="0.4">
      <c r="C16" s="56" t="s">
        <v>133</v>
      </c>
    </row>
    <row r="17" spans="2:3" x14ac:dyDescent="0.4">
      <c r="C17" t="s">
        <v>134</v>
      </c>
    </row>
    <row r="19" spans="2:3" x14ac:dyDescent="0.4">
      <c r="C19" t="s">
        <v>156</v>
      </c>
    </row>
    <row r="20" spans="2:3" x14ac:dyDescent="0.4">
      <c r="B20" t="s">
        <v>135</v>
      </c>
    </row>
    <row r="22" spans="2:3" x14ac:dyDescent="0.4">
      <c r="B22" t="s">
        <v>141</v>
      </c>
    </row>
    <row r="23" spans="2:3" x14ac:dyDescent="0.4">
      <c r="C23" t="s">
        <v>136</v>
      </c>
    </row>
    <row r="24" spans="2:3" x14ac:dyDescent="0.4">
      <c r="C24" t="s">
        <v>139</v>
      </c>
    </row>
    <row r="25" spans="2:3" x14ac:dyDescent="0.4">
      <c r="C25" t="s">
        <v>137</v>
      </c>
    </row>
    <row r="27" spans="2:3" x14ac:dyDescent="0.4">
      <c r="B27" t="s">
        <v>138</v>
      </c>
    </row>
    <row r="28" spans="2:3" x14ac:dyDescent="0.4">
      <c r="C28" t="s">
        <v>140</v>
      </c>
    </row>
    <row r="29" spans="2:3" x14ac:dyDescent="0.4">
      <c r="C29" t="s">
        <v>154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9642-D7E2-4D86-8354-617D5C1D7D47}">
  <dimension ref="A1:AL78"/>
  <sheetViews>
    <sheetView workbookViewId="0"/>
  </sheetViews>
  <sheetFormatPr defaultColWidth="8.625" defaultRowHeight="18.75" x14ac:dyDescent="0.4"/>
  <cols>
    <col min="1" max="1" width="2.75" style="12" customWidth="1"/>
    <col min="2" max="2" width="3" style="12" customWidth="1"/>
    <col min="3" max="3" width="4.5" style="12" customWidth="1"/>
    <col min="4" max="14" width="3.625" style="12" customWidth="1"/>
    <col min="15" max="15" width="8.625" style="12"/>
    <col min="16" max="16" width="17.25" style="12" customWidth="1"/>
    <col min="17" max="17" width="6.625" style="12" customWidth="1"/>
    <col min="18" max="18" width="6.375" style="12" customWidth="1"/>
    <col min="19" max="19" width="8.625" style="12"/>
    <col min="20" max="20" width="4" style="12" customWidth="1"/>
    <col min="21" max="21" width="12.25" style="12" customWidth="1"/>
    <col min="22" max="22" width="8.625" style="12"/>
    <col min="23" max="23" width="12.5" style="12" customWidth="1"/>
    <col min="24" max="25" width="8.625" style="12"/>
    <col min="26" max="26" width="12" style="12" customWidth="1"/>
    <col min="27" max="27" width="12.875" style="12" customWidth="1"/>
    <col min="28" max="28" width="8.625" style="12"/>
    <col min="29" max="29" width="4.875" style="12" customWidth="1"/>
    <col min="30" max="30" width="9" style="12" customWidth="1"/>
    <col min="31" max="31" width="24.875" style="12" customWidth="1"/>
    <col min="32" max="32" width="11" style="12" customWidth="1"/>
    <col min="33" max="16384" width="8.625" style="12"/>
  </cols>
  <sheetData>
    <row r="1" spans="3:33" x14ac:dyDescent="0.4">
      <c r="D1" s="12" t="s">
        <v>149</v>
      </c>
      <c r="W1" s="12" t="s">
        <v>157</v>
      </c>
      <c r="AD1" s="1"/>
      <c r="AE1" s="12" t="s">
        <v>0</v>
      </c>
    </row>
    <row r="2" spans="3:33" x14ac:dyDescent="0.4">
      <c r="D2" s="12" t="s">
        <v>114</v>
      </c>
      <c r="P2" s="12" t="s">
        <v>2</v>
      </c>
      <c r="U2" s="46" t="s">
        <v>3</v>
      </c>
      <c r="V2" s="46"/>
      <c r="W2" s="47" t="str">
        <f>HYPERLINK(AF4,AF4)</f>
        <v>https://algo.jeita.or.jp/ex/1/?algo=10&amp;stage=0707,42243,0,06,0000000,0200020,0011100,0011100,0011100,0203020,0000000,&amp;name=%E5%9B%9B%E8%A7%92</v>
      </c>
      <c r="AD2" s="1"/>
    </row>
    <row r="3" spans="3:33" x14ac:dyDescent="0.4">
      <c r="P3" s="48" t="s">
        <v>144</v>
      </c>
      <c r="U3" s="46" t="s">
        <v>123</v>
      </c>
      <c r="V3" s="46"/>
      <c r="W3" s="47" t="str">
        <f>HYPERLINK(AF5,AF5)</f>
        <v>https://algo.jeita.or.jp/ex/1/?algo=10&amp;stage=0707,42243,0,06,0000000,0200020,0011100,0011100,0011100,0203020,0000000,&amp;name=%E5%9B%9B%E8%A7%92&amp;cb=22,</v>
      </c>
      <c r="AD3" s="1"/>
    </row>
    <row r="4" spans="3:33" x14ac:dyDescent="0.4">
      <c r="W4" s="12" t="s">
        <v>124</v>
      </c>
      <c r="AD4" s="1"/>
      <c r="AE4" s="46" t="s">
        <v>3</v>
      </c>
      <c r="AF4" s="46" t="str">
        <f>AF22&amp;AF23&amp;AF24</f>
        <v>https://algo.jeita.or.jp/ex/1/?algo=10&amp;stage=0707,42243,0,06,0000000,0200020,0011100,0011100,0011100,0203020,0000000,&amp;name=%E5%9B%9B%E8%A7%92</v>
      </c>
    </row>
    <row r="5" spans="3:33" x14ac:dyDescent="0.4">
      <c r="T5" s="12" t="s">
        <v>147</v>
      </c>
      <c r="AD5" s="1"/>
      <c r="AE5" s="46" t="s">
        <v>123</v>
      </c>
      <c r="AF5" s="46" t="str">
        <f>AF22&amp;AF23&amp;AF24&amp;AF25</f>
        <v>https://algo.jeita.or.jp/ex/1/?algo=10&amp;stage=0707,42243,0,06,0000000,0200020,0011100,0011100,0011100,0203020,0000000,&amp;name=%E5%9B%9B%E8%A7%92&amp;cb=22,</v>
      </c>
    </row>
    <row r="6" spans="3:33" x14ac:dyDescent="0.4">
      <c r="C6" s="12" t="s">
        <v>4</v>
      </c>
      <c r="U6" s="12" t="s">
        <v>5</v>
      </c>
      <c r="AD6" s="1"/>
    </row>
    <row r="7" spans="3:33" x14ac:dyDescent="0.4"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P7" s="12" t="s">
        <v>6</v>
      </c>
      <c r="U7" s="12" t="s">
        <v>7</v>
      </c>
      <c r="AD7" s="1"/>
    </row>
    <row r="8" spans="3:33" x14ac:dyDescent="0.4">
      <c r="C8" s="12">
        <v>1</v>
      </c>
      <c r="D8" s="49"/>
      <c r="E8" s="49"/>
      <c r="F8" s="49"/>
      <c r="G8" s="49"/>
      <c r="H8" s="49"/>
      <c r="I8" s="49"/>
      <c r="J8" s="49"/>
      <c r="K8" s="50"/>
      <c r="L8" s="50"/>
      <c r="M8" s="50"/>
      <c r="N8" s="50"/>
      <c r="P8" s="51" t="s">
        <v>10</v>
      </c>
      <c r="Q8" s="51" t="s">
        <v>11</v>
      </c>
      <c r="R8" s="51" t="s">
        <v>12</v>
      </c>
      <c r="U8" s="7" t="s">
        <v>10</v>
      </c>
      <c r="V8" s="51" t="s">
        <v>13</v>
      </c>
      <c r="W8" s="8" t="s">
        <v>14</v>
      </c>
      <c r="X8" s="51" t="s">
        <v>15</v>
      </c>
      <c r="Z8" s="12" t="s">
        <v>16</v>
      </c>
      <c r="AD8" s="1"/>
    </row>
    <row r="9" spans="3:33" x14ac:dyDescent="0.4">
      <c r="C9" s="12">
        <v>2</v>
      </c>
      <c r="D9" s="49"/>
      <c r="E9" s="49" t="s">
        <v>145</v>
      </c>
      <c r="F9" s="49"/>
      <c r="G9" s="49"/>
      <c r="H9" s="49"/>
      <c r="I9" s="49" t="s">
        <v>145</v>
      </c>
      <c r="J9" s="49"/>
      <c r="K9" s="50"/>
      <c r="L9" s="50"/>
      <c r="M9" s="50"/>
      <c r="N9" s="50"/>
      <c r="P9" s="51" t="s">
        <v>17</v>
      </c>
      <c r="Q9" s="48">
        <v>4</v>
      </c>
      <c r="R9" s="51">
        <v>4</v>
      </c>
      <c r="T9" s="12">
        <v>1</v>
      </c>
      <c r="U9" s="48" t="s">
        <v>18</v>
      </c>
      <c r="V9" s="48">
        <v>2</v>
      </c>
      <c r="W9" s="48"/>
      <c r="X9" s="48"/>
      <c r="Z9" s="51" t="s">
        <v>10</v>
      </c>
      <c r="AA9" s="51" t="s">
        <v>19</v>
      </c>
      <c r="AD9" s="1"/>
      <c r="AG9" s="12" t="s">
        <v>150</v>
      </c>
    </row>
    <row r="10" spans="3:33" x14ac:dyDescent="0.4">
      <c r="C10" s="12">
        <v>3</v>
      </c>
      <c r="D10" s="49"/>
      <c r="E10" s="49"/>
      <c r="F10" s="49" t="s">
        <v>9</v>
      </c>
      <c r="G10" s="49" t="s">
        <v>9</v>
      </c>
      <c r="H10" s="49" t="s">
        <v>9</v>
      </c>
      <c r="I10" s="49"/>
      <c r="J10" s="49"/>
      <c r="K10" s="50"/>
      <c r="L10" s="50"/>
      <c r="M10" s="50"/>
      <c r="N10" s="50"/>
      <c r="P10" s="51" t="s">
        <v>18</v>
      </c>
      <c r="Q10" s="48">
        <v>2</v>
      </c>
      <c r="R10" s="10">
        <v>4</v>
      </c>
      <c r="T10" s="12">
        <v>2</v>
      </c>
      <c r="U10" s="48"/>
      <c r="V10" s="48"/>
      <c r="W10" s="48"/>
      <c r="X10" s="48"/>
      <c r="Z10" s="51" t="s">
        <v>17</v>
      </c>
      <c r="AA10" s="51" t="s">
        <v>20</v>
      </c>
      <c r="AD10" s="1"/>
      <c r="AG10" s="12" t="s">
        <v>125</v>
      </c>
    </row>
    <row r="11" spans="3:33" ht="18.75" customHeight="1" x14ac:dyDescent="0.4">
      <c r="C11" s="12">
        <v>4</v>
      </c>
      <c r="D11" s="49"/>
      <c r="E11" s="49"/>
      <c r="F11" s="49" t="s">
        <v>9</v>
      </c>
      <c r="G11" s="49" t="s">
        <v>9</v>
      </c>
      <c r="H11" s="49" t="s">
        <v>9</v>
      </c>
      <c r="I11" s="49"/>
      <c r="J11" s="49"/>
      <c r="K11" s="50"/>
      <c r="L11" s="50"/>
      <c r="M11" s="50"/>
      <c r="N11" s="50"/>
      <c r="P11" s="51" t="s">
        <v>21</v>
      </c>
      <c r="Q11" s="48">
        <v>2</v>
      </c>
      <c r="R11" s="10">
        <v>4</v>
      </c>
      <c r="T11" s="12">
        <v>3</v>
      </c>
      <c r="U11" s="48"/>
      <c r="V11" s="48"/>
      <c r="W11" s="48"/>
      <c r="X11" s="48"/>
      <c r="Z11" s="51" t="s">
        <v>18</v>
      </c>
      <c r="AA11" s="51" t="s">
        <v>20</v>
      </c>
      <c r="AD11" s="1"/>
      <c r="AE11" s="12" t="s">
        <v>22</v>
      </c>
      <c r="AF11" s="12" t="s">
        <v>23</v>
      </c>
    </row>
    <row r="12" spans="3:33" ht="18.75" customHeight="1" x14ac:dyDescent="0.4">
      <c r="C12" s="12">
        <v>5</v>
      </c>
      <c r="D12" s="49"/>
      <c r="E12" s="49"/>
      <c r="F12" s="49" t="s">
        <v>9</v>
      </c>
      <c r="G12" s="49" t="s">
        <v>9</v>
      </c>
      <c r="H12" s="49" t="s">
        <v>9</v>
      </c>
      <c r="I12" s="49"/>
      <c r="J12" s="49"/>
      <c r="K12" s="50"/>
      <c r="L12" s="50"/>
      <c r="M12" s="50"/>
      <c r="N12" s="50"/>
      <c r="P12" s="51" t="s">
        <v>25</v>
      </c>
      <c r="Q12" s="48">
        <v>4</v>
      </c>
      <c r="R12" s="51">
        <v>4</v>
      </c>
      <c r="T12" s="12">
        <v>4</v>
      </c>
      <c r="U12" s="48"/>
      <c r="V12" s="48"/>
      <c r="W12" s="48"/>
      <c r="X12" s="48"/>
      <c r="Z12" s="51" t="s">
        <v>21</v>
      </c>
      <c r="AA12" s="51" t="s">
        <v>20</v>
      </c>
      <c r="AD12" s="1"/>
      <c r="AE12" s="12" t="s">
        <v>26</v>
      </c>
      <c r="AF12" s="12" t="s">
        <v>27</v>
      </c>
    </row>
    <row r="13" spans="3:33" ht="18.75" customHeight="1" x14ac:dyDescent="0.4">
      <c r="C13" s="12">
        <v>6</v>
      </c>
      <c r="D13" s="49"/>
      <c r="E13" s="49" t="s">
        <v>145</v>
      </c>
      <c r="F13" s="49"/>
      <c r="G13" s="49" t="s">
        <v>146</v>
      </c>
      <c r="H13" s="49"/>
      <c r="I13" s="49" t="s">
        <v>145</v>
      </c>
      <c r="J13" s="49"/>
      <c r="K13" s="50"/>
      <c r="L13" s="50"/>
      <c r="M13" s="50"/>
      <c r="N13" s="50"/>
      <c r="P13" s="51" t="s">
        <v>28</v>
      </c>
      <c r="Q13" s="48">
        <v>3</v>
      </c>
      <c r="R13" s="51">
        <v>3</v>
      </c>
      <c r="T13" s="12">
        <v>5</v>
      </c>
      <c r="U13" s="48"/>
      <c r="V13" s="48"/>
      <c r="W13" s="48"/>
      <c r="X13" s="48"/>
      <c r="Z13" s="51" t="s">
        <v>25</v>
      </c>
      <c r="AA13" s="51" t="s">
        <v>29</v>
      </c>
      <c r="AD13" s="1"/>
      <c r="AE13" s="12" t="s">
        <v>30</v>
      </c>
      <c r="AF13" s="12" t="s">
        <v>31</v>
      </c>
    </row>
    <row r="14" spans="3:33" x14ac:dyDescent="0.4">
      <c r="C14" s="12">
        <v>7</v>
      </c>
      <c r="D14" s="49"/>
      <c r="E14" s="49"/>
      <c r="F14" s="49"/>
      <c r="G14" s="49"/>
      <c r="H14" s="49"/>
      <c r="I14" s="49"/>
      <c r="J14" s="49"/>
      <c r="K14" s="50"/>
      <c r="L14" s="50"/>
      <c r="M14" s="50"/>
      <c r="N14" s="50"/>
      <c r="T14" s="12">
        <v>6</v>
      </c>
      <c r="U14" s="48"/>
      <c r="V14" s="48"/>
      <c r="W14" s="48"/>
      <c r="X14" s="48"/>
      <c r="Z14" s="51" t="s">
        <v>32</v>
      </c>
      <c r="AA14" s="51" t="s">
        <v>20</v>
      </c>
      <c r="AD14" s="1"/>
      <c r="AE14" s="12" t="s">
        <v>33</v>
      </c>
      <c r="AF14" s="52" t="s">
        <v>115</v>
      </c>
      <c r="AG14" s="12" t="s">
        <v>35</v>
      </c>
    </row>
    <row r="15" spans="3:33" x14ac:dyDescent="0.4"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P15" s="51" t="s">
        <v>37</v>
      </c>
      <c r="Q15" s="48">
        <v>6</v>
      </c>
      <c r="R15" s="12" t="s">
        <v>143</v>
      </c>
      <c r="T15" s="12">
        <v>7</v>
      </c>
      <c r="U15" s="48"/>
      <c r="V15" s="48"/>
      <c r="W15" s="48"/>
      <c r="X15" s="48"/>
      <c r="Z15" s="51" t="s">
        <v>38</v>
      </c>
      <c r="AA15" s="51" t="s">
        <v>39</v>
      </c>
      <c r="AD15" s="1"/>
      <c r="AE15" s="12" t="s">
        <v>6</v>
      </c>
      <c r="AF15" s="12" t="str">
        <f>Q38&amp;Q39&amp;Q40&amp;Q41&amp;Q42</f>
        <v>42243</v>
      </c>
      <c r="AG15" s="12" t="s">
        <v>35</v>
      </c>
    </row>
    <row r="16" spans="3:33" x14ac:dyDescent="0.4"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T16" s="12">
        <v>8</v>
      </c>
      <c r="U16" s="48"/>
      <c r="V16" s="48"/>
      <c r="W16" s="48"/>
      <c r="X16" s="48"/>
      <c r="AD16" s="1"/>
      <c r="AE16" s="12" t="s">
        <v>40</v>
      </c>
      <c r="AF16" s="12">
        <f>AF26</f>
        <v>0</v>
      </c>
      <c r="AG16" s="12" t="s">
        <v>35</v>
      </c>
    </row>
    <row r="17" spans="3:33" x14ac:dyDescent="0.4">
      <c r="P17" s="51" t="s">
        <v>40</v>
      </c>
      <c r="Q17" s="48" t="s">
        <v>46</v>
      </c>
      <c r="T17" s="12">
        <v>9</v>
      </c>
      <c r="U17" s="48"/>
      <c r="V17" s="48"/>
      <c r="W17" s="48"/>
      <c r="X17" s="48"/>
      <c r="AD17" s="1"/>
      <c r="AE17" s="12" t="s">
        <v>42</v>
      </c>
      <c r="AF17" s="12" t="str">
        <f>REPT("0",2-LEN(Q15))&amp;Q15</f>
        <v>06</v>
      </c>
      <c r="AG17" s="12" t="s">
        <v>35</v>
      </c>
    </row>
    <row r="18" spans="3:33" x14ac:dyDescent="0.4">
      <c r="T18" s="12">
        <v>10</v>
      </c>
      <c r="U18" s="48"/>
      <c r="V18" s="48"/>
      <c r="W18" s="48"/>
      <c r="X18" s="48"/>
      <c r="AD18" s="1"/>
    </row>
    <row r="19" spans="3:33" x14ac:dyDescent="0.4">
      <c r="T19" s="12">
        <v>11</v>
      </c>
      <c r="U19" s="48"/>
      <c r="V19" s="48"/>
      <c r="W19" s="48"/>
      <c r="X19" s="48"/>
      <c r="AD19" s="1"/>
    </row>
    <row r="20" spans="3:33" x14ac:dyDescent="0.4">
      <c r="D20" s="12" t="s">
        <v>43</v>
      </c>
      <c r="P20" s="12" t="s">
        <v>44</v>
      </c>
      <c r="AD20" s="1"/>
    </row>
    <row r="21" spans="3:33" x14ac:dyDescent="0.4">
      <c r="E21" s="49" t="s">
        <v>8</v>
      </c>
      <c r="F21" s="12" t="s">
        <v>45</v>
      </c>
      <c r="Q21" s="48" t="s">
        <v>46</v>
      </c>
      <c r="R21" s="48" t="s">
        <v>47</v>
      </c>
      <c r="U21" s="12" t="s">
        <v>48</v>
      </c>
      <c r="AD21" s="1"/>
      <c r="AE21" s="12" t="s">
        <v>49</v>
      </c>
    </row>
    <row r="22" spans="3:33" x14ac:dyDescent="0.4">
      <c r="E22" s="49" t="s">
        <v>9</v>
      </c>
      <c r="F22" s="12" t="s">
        <v>50</v>
      </c>
      <c r="Q22" s="48" t="s">
        <v>51</v>
      </c>
      <c r="R22" s="48" t="s">
        <v>52</v>
      </c>
      <c r="U22" s="48" t="s">
        <v>17</v>
      </c>
      <c r="V22" s="48" t="s">
        <v>25</v>
      </c>
      <c r="AD22" s="1"/>
      <c r="AE22" s="12" t="s">
        <v>53</v>
      </c>
      <c r="AF22" s="12" t="s">
        <v>155</v>
      </c>
    </row>
    <row r="23" spans="3:33" x14ac:dyDescent="0.4">
      <c r="E23" s="49" t="s">
        <v>24</v>
      </c>
      <c r="F23" s="12" t="s">
        <v>54</v>
      </c>
      <c r="Q23" s="48" t="s">
        <v>55</v>
      </c>
      <c r="R23" s="48" t="s">
        <v>56</v>
      </c>
      <c r="U23" s="48" t="s">
        <v>18</v>
      </c>
      <c r="V23" s="48" t="s">
        <v>32</v>
      </c>
      <c r="AD23" s="1"/>
      <c r="AE23" s="12" t="s">
        <v>57</v>
      </c>
      <c r="AF23" s="12" t="str">
        <f>AF11&amp;AF12&amp;AF13&amp;AF14&amp;AG14&amp;AF15&amp;AG15&amp;AF16&amp;AG16&amp;AF17&amp;AG17&amp;AF47</f>
        <v>?algo=10&amp;stage=0707,42243,0,06,0000000,0200020,0011100,0011100,0011100,0203020,0000000,</v>
      </c>
    </row>
    <row r="24" spans="3:33" x14ac:dyDescent="0.4">
      <c r="Q24" s="48" t="s">
        <v>41</v>
      </c>
      <c r="R24" s="48" t="s">
        <v>58</v>
      </c>
      <c r="U24" s="48" t="s">
        <v>21</v>
      </c>
      <c r="V24" s="48" t="s">
        <v>38</v>
      </c>
      <c r="AD24" s="1"/>
      <c r="AE24" s="12" t="s">
        <v>59</v>
      </c>
      <c r="AF24" s="12" t="str">
        <f>IF(P3&lt;&gt;"","&amp;name="&amp;_xlfn.ENCODEURL(P3),"")</f>
        <v>&amp;name=%E5%9B%9B%E8%A7%92</v>
      </c>
    </row>
    <row r="25" spans="3:33" x14ac:dyDescent="0.4">
      <c r="AD25" s="1"/>
      <c r="AE25" s="12" t="s">
        <v>60</v>
      </c>
      <c r="AF25" s="12" t="str">
        <f>"&amp;cb="&amp;AF50&amp;AF51&amp;AF52&amp;AF53&amp;AF54&amp;AF55&amp;AF56&amp;AF57&amp;AF58&amp;AF59&amp;AF60</f>
        <v>&amp;cb=22,</v>
      </c>
    </row>
    <row r="26" spans="3:33" ht="19.5" thickBot="1" x14ac:dyDescent="0.45">
      <c r="AD26" s="1"/>
      <c r="AE26" s="12" t="s">
        <v>70</v>
      </c>
      <c r="AF26" s="12">
        <f>VLOOKUP(Q17,$P$62:$Q$69,2, FALSE())</f>
        <v>0</v>
      </c>
    </row>
    <row r="27" spans="3:33" x14ac:dyDescent="0.4">
      <c r="C27" s="53" t="s">
        <v>61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 t="s">
        <v>110</v>
      </c>
      <c r="V27" s="14"/>
      <c r="W27" s="14"/>
      <c r="X27" s="14"/>
      <c r="Y27" s="15"/>
      <c r="AD27" s="1"/>
    </row>
    <row r="28" spans="3:33" x14ac:dyDescent="0.4">
      <c r="C28" s="16"/>
      <c r="D28" s="12" t="s">
        <v>4</v>
      </c>
      <c r="P28" s="12" t="s">
        <v>6</v>
      </c>
      <c r="Q28" s="12" t="str">
        <f>IF(S49&gt;0,"エラー有","エラー無")</f>
        <v>エラー無</v>
      </c>
      <c r="R28" s="12">
        <f>S49</f>
        <v>0</v>
      </c>
      <c r="S28" s="12" t="s">
        <v>62</v>
      </c>
      <c r="U28" s="12" t="s">
        <v>64</v>
      </c>
      <c r="W28" s="12" t="str">
        <f>IF(AA37&gt;0,"エラー有","エラー無")</f>
        <v>エラー無</v>
      </c>
      <c r="X28" s="12">
        <f>AA37</f>
        <v>0</v>
      </c>
      <c r="Y28" s="18" t="s">
        <v>62</v>
      </c>
      <c r="AD28" s="1"/>
    </row>
    <row r="29" spans="3:33" x14ac:dyDescent="0.4">
      <c r="C29" s="16"/>
      <c r="D29" s="12" t="s">
        <v>63</v>
      </c>
      <c r="H29" s="12" t="str">
        <f>IF(E66=1,"エラー無","エラー有")</f>
        <v>エラー無</v>
      </c>
      <c r="K29" s="12">
        <f>E66</f>
        <v>1</v>
      </c>
      <c r="L29" s="12" t="s">
        <v>62</v>
      </c>
      <c r="U29" s="12" t="s">
        <v>111</v>
      </c>
      <c r="W29" s="12" t="str">
        <f>IF(AA66&gt;0,"エラー有","エラー無")</f>
        <v>エラー無</v>
      </c>
      <c r="X29" s="12">
        <f>AA66</f>
        <v>0</v>
      </c>
      <c r="Y29" s="18" t="s">
        <v>62</v>
      </c>
      <c r="AD29" s="1"/>
    </row>
    <row r="30" spans="3:33" x14ac:dyDescent="0.4">
      <c r="C30" s="16"/>
      <c r="D30" s="12" t="s">
        <v>65</v>
      </c>
      <c r="H30" s="12" t="str">
        <f>IF(E65&gt;0,"エラー有","エラー無")</f>
        <v>エラー無</v>
      </c>
      <c r="K30" s="12">
        <f>E65</f>
        <v>0</v>
      </c>
      <c r="L30" s="12" t="s">
        <v>62</v>
      </c>
      <c r="P30" s="12" t="s">
        <v>66</v>
      </c>
      <c r="Q30" s="12" t="str">
        <f>IF(Q57=TRUE(),"エラー有","エラー無")</f>
        <v>エラー無</v>
      </c>
      <c r="U30" s="12" t="s">
        <v>67</v>
      </c>
      <c r="W30" s="12" t="str">
        <f>IF(X51&gt;0,"エラー有","エラー無")</f>
        <v>エラー無</v>
      </c>
      <c r="X30" s="12">
        <f>X51</f>
        <v>0</v>
      </c>
      <c r="Y30" s="18" t="s">
        <v>62</v>
      </c>
      <c r="AD30" s="1"/>
    </row>
    <row r="31" spans="3:33" x14ac:dyDescent="0.4">
      <c r="C31" s="16"/>
      <c r="U31" s="12" t="s">
        <v>13</v>
      </c>
      <c r="W31" s="12" t="str">
        <f>IF(AA52&gt;0,"エラー有","エラー無")</f>
        <v>エラー無</v>
      </c>
      <c r="X31" s="12">
        <f>AA52</f>
        <v>0</v>
      </c>
      <c r="Y31" s="18" t="s">
        <v>62</v>
      </c>
      <c r="AD31" s="1"/>
      <c r="AF31" s="19"/>
    </row>
    <row r="32" spans="3:33" ht="19.5" thickBot="1" x14ac:dyDescent="0.45"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 t="s">
        <v>68</v>
      </c>
      <c r="Q32" s="21" t="str">
        <f>IF(S70=1, "エラー無","エラー有")</f>
        <v>エラー無</v>
      </c>
      <c r="R32" s="21"/>
      <c r="S32" s="21"/>
      <c r="T32" s="21"/>
      <c r="U32" s="21" t="s">
        <v>69</v>
      </c>
      <c r="V32" s="21"/>
      <c r="W32" s="21" t="str">
        <f>IF(X65&gt;0,"エラー有","エラー無")</f>
        <v>エラー無</v>
      </c>
      <c r="X32" s="21">
        <f>X65</f>
        <v>0</v>
      </c>
      <c r="Y32" s="54" t="s">
        <v>62</v>
      </c>
      <c r="AD32" s="1"/>
    </row>
    <row r="33" spans="1:33" x14ac:dyDescent="0.4">
      <c r="AD33" s="1"/>
    </row>
    <row r="34" spans="1:3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3" x14ac:dyDescent="0.4">
      <c r="B35" s="12" t="s">
        <v>71</v>
      </c>
      <c r="Z35" s="12" t="s">
        <v>5</v>
      </c>
      <c r="AD35" s="1"/>
    </row>
    <row r="36" spans="1:33" x14ac:dyDescent="0.4">
      <c r="D36" s="48">
        <f>IF(OR(EXACT(D8,"A"),EXACT(D8,"Ａ"),EXACT(D8,"a"),EXACT(D8,"ａ")),3,IF(OR(EXACT(D8,"P"),EXACT(D8,"Ｐ"),EXACT(D8,"p"),EXACT(D8,"ｐ")),2, IF(OR(EXACT(D8,"X"),EXACT(D8,"Ｘ"),EXACT(D8,"x"),EXACT(D8,"ｘ")),1,0)))</f>
        <v>0</v>
      </c>
      <c r="E36" s="48">
        <f t="shared" ref="E36:J36" si="0">IF(OR(EXACT(E8,"A"),EXACT(E8,"Ａ"),EXACT(E8,"a"),EXACT(E8,"ａ")),3,IF(OR(EXACT(E8,"P"),EXACT(E8,"Ｐ"),EXACT(E8,"p"),EXACT(E8,"ｐ")),2, IF(OR(EXACT(E8,"X"),EXACT(E8,"Ｘ"),EXACT(E8,"x"),EXACT(E8,"ｘ")),1,0)))</f>
        <v>0</v>
      </c>
      <c r="F36" s="48">
        <f t="shared" si="0"/>
        <v>0</v>
      </c>
      <c r="G36" s="48">
        <f t="shared" si="0"/>
        <v>0</v>
      </c>
      <c r="H36" s="48">
        <f t="shared" si="0"/>
        <v>0</v>
      </c>
      <c r="I36" s="48">
        <f t="shared" si="0"/>
        <v>0</v>
      </c>
      <c r="J36" s="48">
        <f t="shared" si="0"/>
        <v>0</v>
      </c>
      <c r="P36" s="12" t="s">
        <v>6</v>
      </c>
      <c r="Z36" s="12" t="s">
        <v>64</v>
      </c>
      <c r="AD36" s="1"/>
      <c r="AE36" s="12" t="s">
        <v>72</v>
      </c>
      <c r="AF36" s="25" t="str">
        <f>D36&amp;E36&amp;F36&amp;G36&amp;H36&amp;I36&amp;J36&amp;AG36</f>
        <v>0000000,</v>
      </c>
      <c r="AG36" s="12" t="s">
        <v>35</v>
      </c>
    </row>
    <row r="37" spans="1:33" x14ac:dyDescent="0.4">
      <c r="D37" s="48">
        <f t="shared" ref="D37:J42" si="1">IF(OR(EXACT(D9,"A"),EXACT(D9,"Ａ"),EXACT(D9,"a"),EXACT(D9,"ａ")),3,IF(OR(EXACT(D9,"P"),EXACT(D9,"Ｐ"),EXACT(D9,"p"),EXACT(D9,"ｐ")),2, IF(OR(EXACT(D9,"X"),EXACT(D9,"Ｘ"),EXACT(D9,"x"),EXACT(D9,"ｘ")),1,0)))</f>
        <v>0</v>
      </c>
      <c r="E37" s="48">
        <f t="shared" si="1"/>
        <v>2</v>
      </c>
      <c r="F37" s="48">
        <f t="shared" si="1"/>
        <v>0</v>
      </c>
      <c r="G37" s="48">
        <f t="shared" si="1"/>
        <v>0</v>
      </c>
      <c r="H37" s="48">
        <f t="shared" si="1"/>
        <v>0</v>
      </c>
      <c r="I37" s="48">
        <f t="shared" si="1"/>
        <v>2</v>
      </c>
      <c r="J37" s="48">
        <f t="shared" si="1"/>
        <v>0</v>
      </c>
      <c r="P37" s="12" t="s">
        <v>73</v>
      </c>
      <c r="S37" s="12" t="s">
        <v>74</v>
      </c>
      <c r="U37" s="12" t="s">
        <v>5</v>
      </c>
      <c r="Z37" s="12" t="s">
        <v>74</v>
      </c>
      <c r="AA37" s="12">
        <f>SUM(Z38:AA48)</f>
        <v>0</v>
      </c>
      <c r="AD37" s="1"/>
      <c r="AE37" s="12" t="s">
        <v>75</v>
      </c>
      <c r="AF37" s="25" t="str">
        <f t="shared" ref="AF37:AF42" si="2">D37&amp;E37&amp;F37&amp;G37&amp;H37&amp;I37&amp;J37&amp;AG37</f>
        <v>0200020,</v>
      </c>
      <c r="AG37" s="12" t="s">
        <v>35</v>
      </c>
    </row>
    <row r="38" spans="1:33" x14ac:dyDescent="0.4">
      <c r="D38" s="48">
        <f t="shared" si="1"/>
        <v>0</v>
      </c>
      <c r="E38" s="48">
        <f t="shared" si="1"/>
        <v>0</v>
      </c>
      <c r="F38" s="48">
        <f t="shared" si="1"/>
        <v>1</v>
      </c>
      <c r="G38" s="48">
        <f t="shared" si="1"/>
        <v>1</v>
      </c>
      <c r="H38" s="48">
        <f t="shared" si="1"/>
        <v>1</v>
      </c>
      <c r="I38" s="48">
        <f t="shared" si="1"/>
        <v>0</v>
      </c>
      <c r="J38" s="48">
        <f t="shared" si="1"/>
        <v>0</v>
      </c>
      <c r="P38" s="51" t="s">
        <v>17</v>
      </c>
      <c r="Q38" s="12">
        <f>IF(AND(Q9&gt;=0,Q9&lt;=R9,Q9=INT(Q9)),Q9, 0)</f>
        <v>4</v>
      </c>
      <c r="R38" s="12">
        <f>IF(AND(Q9&gt;=0,Q9&lt;=R9,Q9=INT(Q9)),Q9, -1)</f>
        <v>4</v>
      </c>
      <c r="S38" s="12">
        <f>IF(R38&lt;0, 1, 0)</f>
        <v>0</v>
      </c>
      <c r="T38" s="12">
        <v>1</v>
      </c>
      <c r="U38" s="51">
        <f t="shared" ref="U38:U48" si="3">IFERROR(VLOOKUP(U9,$U$53:$V$58,2,FALSE()),"")</f>
        <v>2</v>
      </c>
      <c r="V38" s="51">
        <f t="shared" ref="V38:V48" si="4">IF(U38&lt;&gt;"", V9, "")</f>
        <v>2</v>
      </c>
      <c r="W38" s="51" t="str">
        <f t="shared" ref="W38:W48" si="5">IFERROR(VLOOKUP(W9,$U$53:$V$58,2,FALSE()),"")</f>
        <v/>
      </c>
      <c r="X38" s="51" t="str">
        <f t="shared" ref="X38:X48" si="6">IF(W38&lt;&gt;"", X9, "")</f>
        <v/>
      </c>
      <c r="Y38" s="12" t="str">
        <f t="shared" ref="Y38:Y49" si="7">IF(U38&lt;&gt;"", ",", "")</f>
        <v>,</v>
      </c>
      <c r="Z38" s="51">
        <f t="shared" ref="Z38:Z48" si="8">IF(AND(U38="",U9&lt;&gt;""),1,0)</f>
        <v>0</v>
      </c>
      <c r="AA38" s="51">
        <f t="shared" ref="AA38:AA48" si="9">IF(AND(W38="",W9&lt;&gt;""),1,0)</f>
        <v>0</v>
      </c>
      <c r="AD38" s="1"/>
      <c r="AE38" s="12" t="s">
        <v>75</v>
      </c>
      <c r="AF38" s="25" t="str">
        <f t="shared" si="2"/>
        <v>0011100,</v>
      </c>
      <c r="AG38" s="12" t="s">
        <v>35</v>
      </c>
    </row>
    <row r="39" spans="1:33" x14ac:dyDescent="0.4">
      <c r="D39" s="48">
        <f t="shared" si="1"/>
        <v>0</v>
      </c>
      <c r="E39" s="48">
        <f t="shared" si="1"/>
        <v>0</v>
      </c>
      <c r="F39" s="48">
        <f t="shared" si="1"/>
        <v>1</v>
      </c>
      <c r="G39" s="48">
        <f t="shared" si="1"/>
        <v>1</v>
      </c>
      <c r="H39" s="48">
        <f t="shared" si="1"/>
        <v>1</v>
      </c>
      <c r="I39" s="48">
        <f t="shared" si="1"/>
        <v>0</v>
      </c>
      <c r="J39" s="48">
        <f t="shared" si="1"/>
        <v>0</v>
      </c>
      <c r="P39" s="51" t="s">
        <v>18</v>
      </c>
      <c r="Q39" s="12">
        <f>IF(AND(Q10&gt;=0,Q10&lt;=R10,Q10=INT(Q10)),Q10, 0)</f>
        <v>2</v>
      </c>
      <c r="R39" s="12">
        <f>IF(AND(Q10&gt;=0,Q10&lt;=R10,Q10=INT(Q10)),Q10, -1)</f>
        <v>2</v>
      </c>
      <c r="S39" s="12">
        <f>IF(R39&lt;0, 1, 0)</f>
        <v>0</v>
      </c>
      <c r="T39" s="12">
        <v>2</v>
      </c>
      <c r="U39" s="51" t="str">
        <f t="shared" si="3"/>
        <v/>
      </c>
      <c r="V39" s="51" t="str">
        <f t="shared" si="4"/>
        <v/>
      </c>
      <c r="W39" s="51" t="str">
        <f t="shared" si="5"/>
        <v/>
      </c>
      <c r="X39" s="51" t="str">
        <f t="shared" si="6"/>
        <v/>
      </c>
      <c r="Y39" s="12" t="str">
        <f t="shared" si="7"/>
        <v/>
      </c>
      <c r="Z39" s="51">
        <f t="shared" si="8"/>
        <v>0</v>
      </c>
      <c r="AA39" s="51">
        <f t="shared" si="9"/>
        <v>0</v>
      </c>
      <c r="AD39" s="1"/>
      <c r="AE39" s="12" t="s">
        <v>75</v>
      </c>
      <c r="AF39" s="25" t="str">
        <f t="shared" si="2"/>
        <v>0011100,</v>
      </c>
      <c r="AG39" s="12" t="s">
        <v>35</v>
      </c>
    </row>
    <row r="40" spans="1:33" x14ac:dyDescent="0.4">
      <c r="D40" s="48">
        <f t="shared" si="1"/>
        <v>0</v>
      </c>
      <c r="E40" s="48">
        <f t="shared" si="1"/>
        <v>0</v>
      </c>
      <c r="F40" s="48">
        <f t="shared" si="1"/>
        <v>1</v>
      </c>
      <c r="G40" s="48">
        <f t="shared" si="1"/>
        <v>1</v>
      </c>
      <c r="H40" s="48">
        <f t="shared" si="1"/>
        <v>1</v>
      </c>
      <c r="I40" s="48">
        <f t="shared" si="1"/>
        <v>0</v>
      </c>
      <c r="J40" s="48">
        <f t="shared" si="1"/>
        <v>0</v>
      </c>
      <c r="P40" s="51" t="s">
        <v>21</v>
      </c>
      <c r="Q40" s="12">
        <f>IF(AND(Q11&gt;=0,Q11&lt;=R11,Q11=INT(Q11)),Q11, 0)</f>
        <v>2</v>
      </c>
      <c r="R40" s="12">
        <f>IF(AND(Q11&gt;=0,Q11&lt;=R11,Q11=INT(Q11)),Q11, -1)</f>
        <v>2</v>
      </c>
      <c r="S40" s="12">
        <f>IF(R40&lt;0, 1, 0)</f>
        <v>0</v>
      </c>
      <c r="T40" s="12">
        <v>3</v>
      </c>
      <c r="U40" s="51" t="str">
        <f t="shared" si="3"/>
        <v/>
      </c>
      <c r="V40" s="51" t="str">
        <f t="shared" si="4"/>
        <v/>
      </c>
      <c r="W40" s="51" t="str">
        <f t="shared" si="5"/>
        <v/>
      </c>
      <c r="X40" s="51" t="str">
        <f t="shared" si="6"/>
        <v/>
      </c>
      <c r="Y40" s="12" t="str">
        <f t="shared" si="7"/>
        <v/>
      </c>
      <c r="Z40" s="51">
        <f t="shared" si="8"/>
        <v>0</v>
      </c>
      <c r="AA40" s="51">
        <f t="shared" si="9"/>
        <v>0</v>
      </c>
      <c r="AD40" s="1"/>
      <c r="AE40" s="12" t="s">
        <v>75</v>
      </c>
      <c r="AF40" s="25" t="str">
        <f t="shared" si="2"/>
        <v>0011100,</v>
      </c>
      <c r="AG40" s="12" t="s">
        <v>35</v>
      </c>
    </row>
    <row r="41" spans="1:33" x14ac:dyDescent="0.4">
      <c r="D41" s="48">
        <f t="shared" si="1"/>
        <v>0</v>
      </c>
      <c r="E41" s="48">
        <f t="shared" si="1"/>
        <v>2</v>
      </c>
      <c r="F41" s="48">
        <f t="shared" si="1"/>
        <v>0</v>
      </c>
      <c r="G41" s="48">
        <f t="shared" si="1"/>
        <v>3</v>
      </c>
      <c r="H41" s="48">
        <f t="shared" si="1"/>
        <v>0</v>
      </c>
      <c r="I41" s="48">
        <f t="shared" si="1"/>
        <v>2</v>
      </c>
      <c r="J41" s="48">
        <f t="shared" si="1"/>
        <v>0</v>
      </c>
      <c r="P41" s="51" t="s">
        <v>25</v>
      </c>
      <c r="Q41" s="12">
        <f>IF(AND(Q12&gt;=0,Q12&lt;=R12,Q12=INT(Q12)),Q12, 0)</f>
        <v>4</v>
      </c>
      <c r="R41" s="12">
        <f>IF(AND(Q12&gt;=0,Q12&lt;=R12,Q12=INT(Q12)),Q12, -1)</f>
        <v>4</v>
      </c>
      <c r="S41" s="12">
        <f>IF(R41&lt;0, 1, 0)</f>
        <v>0</v>
      </c>
      <c r="T41" s="12">
        <v>4</v>
      </c>
      <c r="U41" s="51" t="str">
        <f t="shared" si="3"/>
        <v/>
      </c>
      <c r="V41" s="51" t="str">
        <f t="shared" si="4"/>
        <v/>
      </c>
      <c r="W41" s="51" t="str">
        <f t="shared" si="5"/>
        <v/>
      </c>
      <c r="X41" s="51" t="str">
        <f t="shared" si="6"/>
        <v/>
      </c>
      <c r="Y41" s="12" t="str">
        <f t="shared" si="7"/>
        <v/>
      </c>
      <c r="Z41" s="51">
        <f t="shared" si="8"/>
        <v>0</v>
      </c>
      <c r="AA41" s="51">
        <f t="shared" si="9"/>
        <v>0</v>
      </c>
      <c r="AD41" s="1"/>
      <c r="AE41" s="12" t="s">
        <v>75</v>
      </c>
      <c r="AF41" s="25" t="str">
        <f t="shared" si="2"/>
        <v>0203020,</v>
      </c>
      <c r="AG41" s="12" t="s">
        <v>35</v>
      </c>
    </row>
    <row r="42" spans="1:33" x14ac:dyDescent="0.4">
      <c r="D42" s="48">
        <f t="shared" si="1"/>
        <v>0</v>
      </c>
      <c r="E42" s="48">
        <f t="shared" si="1"/>
        <v>0</v>
      </c>
      <c r="F42" s="48">
        <f t="shared" si="1"/>
        <v>0</v>
      </c>
      <c r="G42" s="48">
        <f t="shared" si="1"/>
        <v>0</v>
      </c>
      <c r="H42" s="48">
        <f t="shared" si="1"/>
        <v>0</v>
      </c>
      <c r="I42" s="48">
        <f t="shared" si="1"/>
        <v>0</v>
      </c>
      <c r="J42" s="48">
        <f t="shared" si="1"/>
        <v>0</v>
      </c>
      <c r="P42" s="51" t="s">
        <v>28</v>
      </c>
      <c r="Q42" s="12">
        <f>IF(AND(Q13&gt;=0,Q13&lt;=R13,Q13=INT(Q13)),Q13, 0)</f>
        <v>3</v>
      </c>
      <c r="R42" s="12">
        <f>IF(AND(Q13&gt;=0,Q13&lt;=R13,Q13=INT(Q13)),Q13, -1)</f>
        <v>3</v>
      </c>
      <c r="S42" s="12">
        <f>IF(R42&lt;0, 1, 0)</f>
        <v>0</v>
      </c>
      <c r="T42" s="12">
        <v>5</v>
      </c>
      <c r="U42" s="51" t="str">
        <f t="shared" si="3"/>
        <v/>
      </c>
      <c r="V42" s="51" t="str">
        <f t="shared" si="4"/>
        <v/>
      </c>
      <c r="W42" s="51" t="str">
        <f t="shared" si="5"/>
        <v/>
      </c>
      <c r="X42" s="51" t="str">
        <f t="shared" si="6"/>
        <v/>
      </c>
      <c r="Y42" s="12" t="str">
        <f t="shared" si="7"/>
        <v/>
      </c>
      <c r="Z42" s="51">
        <f t="shared" si="8"/>
        <v>0</v>
      </c>
      <c r="AA42" s="51">
        <f t="shared" si="9"/>
        <v>0</v>
      </c>
      <c r="AD42" s="1"/>
      <c r="AE42" s="12" t="s">
        <v>75</v>
      </c>
      <c r="AF42" s="25" t="str">
        <f t="shared" si="2"/>
        <v>0000000,</v>
      </c>
      <c r="AG42" s="12" t="s">
        <v>35</v>
      </c>
    </row>
    <row r="43" spans="1:33" x14ac:dyDescent="0.4">
      <c r="P43" s="12" t="s">
        <v>76</v>
      </c>
      <c r="R43" s="12" t="b">
        <f>AND(Q44:Q48)</f>
        <v>1</v>
      </c>
      <c r="S43" s="12">
        <f>IF(R43,0,1)</f>
        <v>0</v>
      </c>
      <c r="T43" s="12">
        <v>6</v>
      </c>
      <c r="U43" s="51" t="str">
        <f t="shared" si="3"/>
        <v/>
      </c>
      <c r="V43" s="51" t="str">
        <f t="shared" si="4"/>
        <v/>
      </c>
      <c r="W43" s="51" t="str">
        <f t="shared" si="5"/>
        <v/>
      </c>
      <c r="X43" s="51" t="str">
        <f t="shared" si="6"/>
        <v/>
      </c>
      <c r="Y43" s="12" t="str">
        <f t="shared" si="7"/>
        <v/>
      </c>
      <c r="Z43" s="51">
        <f t="shared" si="8"/>
        <v>0</v>
      </c>
      <c r="AA43" s="51">
        <f t="shared" si="9"/>
        <v>0</v>
      </c>
      <c r="AD43" s="1"/>
      <c r="AF43" s="25"/>
    </row>
    <row r="44" spans="1:33" x14ac:dyDescent="0.4">
      <c r="P44" s="51" t="s">
        <v>17</v>
      </c>
      <c r="Q44" s="12" t="b">
        <f>ISNUMBER(Q9)</f>
        <v>1</v>
      </c>
      <c r="T44" s="12">
        <v>7</v>
      </c>
      <c r="U44" s="51" t="str">
        <f t="shared" si="3"/>
        <v/>
      </c>
      <c r="V44" s="51" t="str">
        <f t="shared" si="4"/>
        <v/>
      </c>
      <c r="W44" s="51" t="str">
        <f t="shared" si="5"/>
        <v/>
      </c>
      <c r="X44" s="51" t="str">
        <f t="shared" si="6"/>
        <v/>
      </c>
      <c r="Y44" s="12" t="str">
        <f t="shared" si="7"/>
        <v/>
      </c>
      <c r="Z44" s="51">
        <f t="shared" si="8"/>
        <v>0</v>
      </c>
      <c r="AA44" s="51">
        <f t="shared" si="9"/>
        <v>0</v>
      </c>
      <c r="AD44" s="1"/>
      <c r="AF44" s="25"/>
    </row>
    <row r="45" spans="1:33" x14ac:dyDescent="0.4">
      <c r="P45" s="51" t="s">
        <v>18</v>
      </c>
      <c r="Q45" s="12" t="b">
        <f>ISNUMBER(Q10)</f>
        <v>1</v>
      </c>
      <c r="T45" s="12">
        <v>8</v>
      </c>
      <c r="U45" s="51" t="str">
        <f t="shared" si="3"/>
        <v/>
      </c>
      <c r="V45" s="51" t="str">
        <f t="shared" si="4"/>
        <v/>
      </c>
      <c r="W45" s="51" t="str">
        <f t="shared" si="5"/>
        <v/>
      </c>
      <c r="X45" s="51" t="str">
        <f t="shared" si="6"/>
        <v/>
      </c>
      <c r="Y45" s="12" t="str">
        <f t="shared" si="7"/>
        <v/>
      </c>
      <c r="Z45" s="51">
        <f t="shared" si="8"/>
        <v>0</v>
      </c>
      <c r="AA45" s="51">
        <f t="shared" si="9"/>
        <v>0</v>
      </c>
      <c r="AD45" s="1"/>
    </row>
    <row r="46" spans="1:33" x14ac:dyDescent="0.4">
      <c r="P46" s="51" t="s">
        <v>21</v>
      </c>
      <c r="Q46" s="12" t="b">
        <f>ISNUMBER(Q11)</f>
        <v>1</v>
      </c>
      <c r="T46" s="12">
        <v>9</v>
      </c>
      <c r="U46" s="51" t="str">
        <f t="shared" si="3"/>
        <v/>
      </c>
      <c r="V46" s="51" t="str">
        <f t="shared" si="4"/>
        <v/>
      </c>
      <c r="W46" s="51" t="str">
        <f t="shared" si="5"/>
        <v/>
      </c>
      <c r="X46" s="51" t="str">
        <f t="shared" si="6"/>
        <v/>
      </c>
      <c r="Y46" s="12" t="str">
        <f t="shared" si="7"/>
        <v/>
      </c>
      <c r="Z46" s="51">
        <f t="shared" si="8"/>
        <v>0</v>
      </c>
      <c r="AA46" s="51">
        <f t="shared" si="9"/>
        <v>0</v>
      </c>
      <c r="AD46" s="1"/>
    </row>
    <row r="47" spans="1:33" x14ac:dyDescent="0.4">
      <c r="P47" s="51" t="s">
        <v>25</v>
      </c>
      <c r="Q47" s="12" t="b">
        <f>ISNUMBER(Q12)</f>
        <v>1</v>
      </c>
      <c r="T47" s="12">
        <v>10</v>
      </c>
      <c r="U47" s="51" t="str">
        <f t="shared" si="3"/>
        <v/>
      </c>
      <c r="V47" s="51" t="str">
        <f t="shared" si="4"/>
        <v/>
      </c>
      <c r="W47" s="51" t="str">
        <f t="shared" si="5"/>
        <v/>
      </c>
      <c r="X47" s="51" t="str">
        <f t="shared" si="6"/>
        <v/>
      </c>
      <c r="Y47" s="12" t="str">
        <f t="shared" si="7"/>
        <v/>
      </c>
      <c r="Z47" s="51">
        <f t="shared" si="8"/>
        <v>0</v>
      </c>
      <c r="AA47" s="51">
        <f t="shared" si="9"/>
        <v>0</v>
      </c>
      <c r="AD47" s="1"/>
      <c r="AE47" s="12" t="s">
        <v>77</v>
      </c>
      <c r="AF47" s="25" t="str">
        <f>AF36&amp;AF37&amp;AF38&amp;AF39&amp;AF40&amp;AF41&amp;AF42&amp;AF43&amp;AF44</f>
        <v>0000000,0200020,0011100,0011100,0011100,0203020,0000000,</v>
      </c>
    </row>
    <row r="48" spans="1:33" x14ac:dyDescent="0.4">
      <c r="C48" s="12" t="s">
        <v>78</v>
      </c>
      <c r="P48" s="51" t="s">
        <v>28</v>
      </c>
      <c r="Q48" s="12" t="b">
        <f>ISNUMBER(Q13)</f>
        <v>1</v>
      </c>
      <c r="T48" s="12">
        <v>11</v>
      </c>
      <c r="U48" s="51" t="str">
        <f t="shared" si="3"/>
        <v/>
      </c>
      <c r="V48" s="51" t="str">
        <f t="shared" si="4"/>
        <v/>
      </c>
      <c r="W48" s="51" t="str">
        <f t="shared" si="5"/>
        <v/>
      </c>
      <c r="X48" s="51" t="str">
        <f t="shared" si="6"/>
        <v/>
      </c>
      <c r="Y48" s="12" t="str">
        <f t="shared" si="7"/>
        <v/>
      </c>
      <c r="Z48" s="51">
        <f t="shared" si="8"/>
        <v>0</v>
      </c>
      <c r="AA48" s="51">
        <f t="shared" si="9"/>
        <v>0</v>
      </c>
      <c r="AD48" s="1"/>
      <c r="AE48" s="12" t="s">
        <v>5</v>
      </c>
    </row>
    <row r="49" spans="3:38" x14ac:dyDescent="0.4">
      <c r="Q49" s="55" t="s">
        <v>79</v>
      </c>
      <c r="S49" s="12">
        <f>SUM(S38:S43)</f>
        <v>0</v>
      </c>
      <c r="U49" s="12" t="str">
        <f>IFERROR(VLOOKUP(U19,$U$53:$V$58,2,FALSE()),"")</f>
        <v/>
      </c>
      <c r="V49" s="12" t="str">
        <f>IF(U49&lt;&gt;"", V19, "")</f>
        <v/>
      </c>
      <c r="W49" s="12" t="s">
        <v>5</v>
      </c>
      <c r="Y49" s="12" t="str">
        <f t="shared" si="7"/>
        <v/>
      </c>
      <c r="AD49" s="1"/>
      <c r="AE49" s="12" t="s">
        <v>80</v>
      </c>
      <c r="AF49" s="12" t="str">
        <f>AF50&amp;AF51&amp;AF52&amp;AF53&amp;AF54&amp;AF55&amp;AF56&amp;AF57&amp;AF58&amp;AF59&amp;AF60</f>
        <v>22,</v>
      </c>
    </row>
    <row r="50" spans="3:38" x14ac:dyDescent="0.4">
      <c r="D50" s="12" t="s">
        <v>8</v>
      </c>
      <c r="E50" s="12" cm="1">
        <f t="array" ref="E50">SUMPRODUCT((EXACT($D$8:$J$14,D50)*1))</f>
        <v>4</v>
      </c>
      <c r="G50" s="12" t="s">
        <v>45</v>
      </c>
      <c r="W50" s="12" t="s">
        <v>81</v>
      </c>
      <c r="Z50" s="12" t="s">
        <v>5</v>
      </c>
      <c r="AD50" s="1"/>
      <c r="AF50" s="28" t="str">
        <f>IF(AG50&lt;&gt;"",IF(AJ50&lt;&gt;"",AG50&amp;AH50&amp;AI50&amp;AJ50&amp;AK50&amp;AL50,AG50&amp;AH50&amp;AL50),"")</f>
        <v>22,</v>
      </c>
      <c r="AG50" s="29">
        <f t="shared" ref="AG50:AH60" si="10">U38</f>
        <v>2</v>
      </c>
      <c r="AH50" s="30">
        <f t="shared" si="10"/>
        <v>2</v>
      </c>
      <c r="AI50" s="30" t="str">
        <f t="shared" ref="AI50:AI60" si="11">IF(AJ50&lt;&gt;"", "-", "")</f>
        <v/>
      </c>
      <c r="AJ50" s="30" t="str">
        <f t="shared" ref="AJ50:AK60" si="12">W38</f>
        <v/>
      </c>
      <c r="AK50" s="30" t="str">
        <f t="shared" si="12"/>
        <v/>
      </c>
      <c r="AL50" s="31" t="str">
        <f t="shared" ref="AL50:AL60" si="13">IF(AG50&lt;&gt;"", ",", "")</f>
        <v>,</v>
      </c>
    </row>
    <row r="51" spans="3:38" x14ac:dyDescent="0.4">
      <c r="D51" s="12" t="s">
        <v>9</v>
      </c>
      <c r="E51" s="12" cm="1">
        <f t="array" ref="E51">SUMPRODUCT((EXACT($D$8:$J$14,D51)*1))</f>
        <v>9</v>
      </c>
      <c r="G51" s="12" t="s">
        <v>82</v>
      </c>
      <c r="W51" s="12" t="s">
        <v>74</v>
      </c>
      <c r="X51" s="12">
        <f>SUM(W53:X63)</f>
        <v>0</v>
      </c>
      <c r="Z51" s="12" t="s">
        <v>83</v>
      </c>
      <c r="AD51" s="1"/>
      <c r="AF51" s="28" t="str">
        <f t="shared" ref="AF51:AF60" si="14">IF(AF50&lt;&gt;"", IF(AG51&lt;&gt;"",IF(AJ51&lt;&gt;"",AG51&amp;AH51&amp;AI51&amp;AJ51&amp;AK51&amp;AL51,AG51&amp;AH51&amp;AL51),""),"")</f>
        <v/>
      </c>
      <c r="AG51" s="32" t="str">
        <f t="shared" si="10"/>
        <v/>
      </c>
      <c r="AH51" s="12" t="str">
        <f t="shared" si="10"/>
        <v/>
      </c>
      <c r="AI51" s="12" t="str">
        <f t="shared" si="11"/>
        <v/>
      </c>
      <c r="AJ51" s="12" t="str">
        <f t="shared" si="12"/>
        <v/>
      </c>
      <c r="AK51" s="12" t="str">
        <f t="shared" si="12"/>
        <v/>
      </c>
      <c r="AL51" s="33" t="str">
        <f t="shared" si="13"/>
        <v/>
      </c>
    </row>
    <row r="52" spans="3:38" x14ac:dyDescent="0.4">
      <c r="D52" s="12" t="s">
        <v>24</v>
      </c>
      <c r="E52" s="12" cm="1">
        <f t="array" ref="E52">SUMPRODUCT((EXACT($D$8:$J$14,D52)*1))</f>
        <v>1</v>
      </c>
      <c r="G52" s="12" t="s">
        <v>54</v>
      </c>
      <c r="W52" s="12" t="s">
        <v>84</v>
      </c>
      <c r="X52" s="12" t="s">
        <v>85</v>
      </c>
      <c r="Z52" s="12" t="s">
        <v>74</v>
      </c>
      <c r="AA52" s="12">
        <f>SUM(Z53:AA63)</f>
        <v>0</v>
      </c>
      <c r="AD52" s="1"/>
      <c r="AF52" s="28" t="str">
        <f t="shared" si="14"/>
        <v/>
      </c>
      <c r="AG52" s="32" t="str">
        <f t="shared" si="10"/>
        <v/>
      </c>
      <c r="AH52" s="12" t="str">
        <f t="shared" si="10"/>
        <v/>
      </c>
      <c r="AI52" s="12" t="str">
        <f t="shared" si="11"/>
        <v/>
      </c>
      <c r="AJ52" s="12" t="str">
        <f t="shared" si="12"/>
        <v/>
      </c>
      <c r="AK52" s="12" t="str">
        <f t="shared" si="12"/>
        <v/>
      </c>
      <c r="AL52" s="33" t="str">
        <f t="shared" si="13"/>
        <v/>
      </c>
    </row>
    <row r="53" spans="3:38" x14ac:dyDescent="0.4">
      <c r="C53" s="12" t="s">
        <v>105</v>
      </c>
      <c r="D53" s="12" t="s">
        <v>106</v>
      </c>
      <c r="E53" s="12" cm="1">
        <f t="array" ref="E53">SUMPRODUCT((EXACT($D$8:$J$14,D53)*1))</f>
        <v>0</v>
      </c>
      <c r="P53" s="12" t="s">
        <v>37</v>
      </c>
      <c r="U53" s="51" t="s">
        <v>17</v>
      </c>
      <c r="V53" s="34">
        <v>1</v>
      </c>
      <c r="W53" s="12">
        <f t="shared" ref="W53:W63" si="15">IF(AND(OR(U38=5,U38=6),ISNUMBER(W38)),1,0)</f>
        <v>0</v>
      </c>
      <c r="X53" s="12">
        <f t="shared" ref="X53:X63" si="16">IF(OR(W38=5,W38=6),1,0)</f>
        <v>0</v>
      </c>
      <c r="Y53" s="12">
        <v>1</v>
      </c>
      <c r="Z53" s="51">
        <f t="shared" ref="Z53:Z63" si="17">IF(OR(U38="",AND(U38=6,V38=0),AND(U38=4,V38=5),AND(U38=4,V38=6),AND(U38=4,V38=7),AND(OR(U38=1,U38=2,U38=3,U38=5),V38=8),AND(OR(U38=1,U38=2,U38=3,U38=4,U38=5),OR(V38=1,V38=2,V38=3,V38=4))), 0, 1)</f>
        <v>0</v>
      </c>
      <c r="AA53" s="51">
        <f t="shared" ref="AA53:AA63" si="18">IF(OR(W38="",AND(W38=6,X38=0),AND(W38=4,X38=5),AND(W38=4,X38=6),AND(W38=4,X38=7),AND(OR(W38=1,W38=2,W38=3,W38=5),X38=8),AND(OR(W38=1,W38=2,W38=3,W38=4,W38=5),OR(X38=1,X38=2,X38=3,X38=4))), 0, 1)</f>
        <v>0</v>
      </c>
      <c r="AB53" s="12" t="s">
        <v>87</v>
      </c>
      <c r="AD53" s="1"/>
      <c r="AF53" s="28" t="str">
        <f t="shared" si="14"/>
        <v/>
      </c>
      <c r="AG53" s="32" t="str">
        <f t="shared" si="10"/>
        <v/>
      </c>
      <c r="AH53" s="12" t="str">
        <f t="shared" si="10"/>
        <v/>
      </c>
      <c r="AI53" s="12" t="str">
        <f t="shared" si="11"/>
        <v/>
      </c>
      <c r="AJ53" s="12" t="str">
        <f t="shared" si="12"/>
        <v/>
      </c>
      <c r="AK53" s="12" t="str">
        <f t="shared" si="12"/>
        <v/>
      </c>
      <c r="AL53" s="33" t="str">
        <f t="shared" si="13"/>
        <v/>
      </c>
    </row>
    <row r="54" spans="3:38" x14ac:dyDescent="0.4">
      <c r="D54" s="12" t="s">
        <v>103</v>
      </c>
      <c r="E54" s="12" cm="1">
        <f t="array" ref="E54">SUMPRODUCT((EXACT($D$8:$J$14,D54)*1))</f>
        <v>0</v>
      </c>
      <c r="P54" s="12" t="s">
        <v>89</v>
      </c>
      <c r="Q54" s="12" t="b">
        <f>ISNUMBER(Q15)</f>
        <v>1</v>
      </c>
      <c r="U54" s="51" t="s">
        <v>18</v>
      </c>
      <c r="V54" s="34">
        <v>2</v>
      </c>
      <c r="W54" s="12">
        <f t="shared" si="15"/>
        <v>0</v>
      </c>
      <c r="X54" s="12">
        <f t="shared" si="16"/>
        <v>0</v>
      </c>
      <c r="Y54" s="12">
        <v>2</v>
      </c>
      <c r="Z54" s="51">
        <f t="shared" si="17"/>
        <v>0</v>
      </c>
      <c r="AA54" s="51">
        <f t="shared" si="18"/>
        <v>0</v>
      </c>
      <c r="AB54" s="12" t="s">
        <v>90</v>
      </c>
      <c r="AD54" s="1"/>
      <c r="AF54" s="28" t="str">
        <f t="shared" si="14"/>
        <v/>
      </c>
      <c r="AG54" s="32" t="str">
        <f t="shared" si="10"/>
        <v/>
      </c>
      <c r="AH54" s="12" t="str">
        <f t="shared" si="10"/>
        <v/>
      </c>
      <c r="AI54" s="12" t="str">
        <f t="shared" si="11"/>
        <v/>
      </c>
      <c r="AJ54" s="12" t="str">
        <f t="shared" si="12"/>
        <v/>
      </c>
      <c r="AK54" s="12" t="str">
        <f t="shared" si="12"/>
        <v/>
      </c>
      <c r="AL54" s="33" t="str">
        <f t="shared" si="13"/>
        <v/>
      </c>
    </row>
    <row r="55" spans="3:38" x14ac:dyDescent="0.4">
      <c r="D55" s="12" t="s">
        <v>107</v>
      </c>
      <c r="E55" s="12" cm="1">
        <f t="array" ref="E55">SUMPRODUCT((EXACT($D$8:$J$14,D55)*1))</f>
        <v>0</v>
      </c>
      <c r="P55" s="12" t="s">
        <v>92</v>
      </c>
      <c r="Q55" s="12">
        <f>IF(AND(Q54=TRUE(),Q15=INT(Q15)),0,1)</f>
        <v>0</v>
      </c>
      <c r="R55" s="12" t="s">
        <v>93</v>
      </c>
      <c r="U55" s="51" t="s">
        <v>21</v>
      </c>
      <c r="V55" s="34">
        <v>3</v>
      </c>
      <c r="W55" s="12">
        <f t="shared" si="15"/>
        <v>0</v>
      </c>
      <c r="X55" s="12">
        <f t="shared" si="16"/>
        <v>0</v>
      </c>
      <c r="Y55" s="12">
        <v>3</v>
      </c>
      <c r="Z55" s="51">
        <f t="shared" si="17"/>
        <v>0</v>
      </c>
      <c r="AA55" s="51">
        <f t="shared" si="18"/>
        <v>0</v>
      </c>
      <c r="AB55" s="12" t="s">
        <v>94</v>
      </c>
      <c r="AD55" s="1"/>
      <c r="AF55" s="28" t="str">
        <f t="shared" si="14"/>
        <v/>
      </c>
      <c r="AG55" s="32" t="str">
        <f t="shared" si="10"/>
        <v/>
      </c>
      <c r="AH55" s="12" t="str">
        <f t="shared" si="10"/>
        <v/>
      </c>
      <c r="AI55" s="12" t="str">
        <f t="shared" si="11"/>
        <v/>
      </c>
      <c r="AJ55" s="12" t="str">
        <f t="shared" si="12"/>
        <v/>
      </c>
      <c r="AK55" s="12" t="str">
        <f t="shared" si="12"/>
        <v/>
      </c>
      <c r="AL55" s="33" t="str">
        <f t="shared" si="13"/>
        <v/>
      </c>
    </row>
    <row r="56" spans="3:38" x14ac:dyDescent="0.4">
      <c r="C56" s="12" t="s">
        <v>108</v>
      </c>
      <c r="D56" s="12" t="s">
        <v>36</v>
      </c>
      <c r="E56" s="12" cm="1">
        <f t="array" ref="E56">SUMPRODUCT((EXACT($D$8:$J$14,D56)*1))</f>
        <v>0</v>
      </c>
      <c r="P56" s="12" t="s">
        <v>95</v>
      </c>
      <c r="Q56" s="12">
        <f>IF(AND(Q54=TRUE(),Q15&gt;=1,Q15&lt;=11),0,1)</f>
        <v>0</v>
      </c>
      <c r="R56" s="12" t="s">
        <v>93</v>
      </c>
      <c r="U56" s="51" t="s">
        <v>25</v>
      </c>
      <c r="V56" s="34">
        <v>4</v>
      </c>
      <c r="W56" s="12">
        <f t="shared" si="15"/>
        <v>0</v>
      </c>
      <c r="X56" s="12">
        <f t="shared" si="16"/>
        <v>0</v>
      </c>
      <c r="Y56" s="12">
        <v>4</v>
      </c>
      <c r="Z56" s="51">
        <f t="shared" si="17"/>
        <v>0</v>
      </c>
      <c r="AA56" s="51">
        <f t="shared" si="18"/>
        <v>0</v>
      </c>
      <c r="AB56" s="12" t="s">
        <v>96</v>
      </c>
      <c r="AD56" s="1"/>
      <c r="AF56" s="28" t="str">
        <f t="shared" si="14"/>
        <v/>
      </c>
      <c r="AG56" s="32" t="str">
        <f t="shared" si="10"/>
        <v/>
      </c>
      <c r="AH56" s="12" t="str">
        <f t="shared" si="10"/>
        <v/>
      </c>
      <c r="AI56" s="12" t="str">
        <f t="shared" si="11"/>
        <v/>
      </c>
      <c r="AJ56" s="12" t="str">
        <f t="shared" si="12"/>
        <v/>
      </c>
      <c r="AK56" s="12" t="str">
        <f t="shared" si="12"/>
        <v/>
      </c>
      <c r="AL56" s="33" t="str">
        <f t="shared" si="13"/>
        <v/>
      </c>
    </row>
    <row r="57" spans="3:38" x14ac:dyDescent="0.4">
      <c r="D57" s="12" t="s">
        <v>118</v>
      </c>
      <c r="E57" s="12" cm="1">
        <f t="array" ref="E57">SUMPRODUCT((EXACT($D$8:$J$14,D57)*1))</f>
        <v>0</v>
      </c>
      <c r="P57" s="12" t="s">
        <v>79</v>
      </c>
      <c r="Q57" s="12" t="b">
        <f>OR(Q55,Q56)</f>
        <v>0</v>
      </c>
      <c r="R57" s="12" t="s">
        <v>97</v>
      </c>
      <c r="U57" s="51" t="s">
        <v>32</v>
      </c>
      <c r="V57" s="34">
        <v>5</v>
      </c>
      <c r="W57" s="12">
        <f t="shared" si="15"/>
        <v>0</v>
      </c>
      <c r="X57" s="12">
        <f t="shared" si="16"/>
        <v>0</v>
      </c>
      <c r="Y57" s="12">
        <v>5</v>
      </c>
      <c r="Z57" s="51">
        <f t="shared" si="17"/>
        <v>0</v>
      </c>
      <c r="AA57" s="51">
        <f t="shared" si="18"/>
        <v>0</v>
      </c>
      <c r="AB57" s="12" t="s">
        <v>98</v>
      </c>
      <c r="AD57" s="1"/>
      <c r="AF57" s="28" t="str">
        <f t="shared" si="14"/>
        <v/>
      </c>
      <c r="AG57" s="32" t="str">
        <f t="shared" si="10"/>
        <v/>
      </c>
      <c r="AH57" s="12" t="str">
        <f t="shared" si="10"/>
        <v/>
      </c>
      <c r="AI57" s="12" t="str">
        <f t="shared" si="11"/>
        <v/>
      </c>
      <c r="AJ57" s="12" t="str">
        <f t="shared" si="12"/>
        <v/>
      </c>
      <c r="AK57" s="12" t="str">
        <f t="shared" si="12"/>
        <v/>
      </c>
      <c r="AL57" s="33" t="str">
        <f t="shared" si="13"/>
        <v/>
      </c>
    </row>
    <row r="58" spans="3:38" x14ac:dyDescent="0.4">
      <c r="D58" s="12" t="s">
        <v>119</v>
      </c>
      <c r="E58" s="12" cm="1">
        <f t="array" ref="E58">SUMPRODUCT((EXACT($D$8:$J$14,D58)*1))</f>
        <v>0</v>
      </c>
      <c r="U58" s="51" t="s">
        <v>38</v>
      </c>
      <c r="V58" s="34">
        <v>6</v>
      </c>
      <c r="W58" s="12">
        <f t="shared" si="15"/>
        <v>0</v>
      </c>
      <c r="X58" s="12">
        <f t="shared" si="16"/>
        <v>0</v>
      </c>
      <c r="Y58" s="12">
        <v>6</v>
      </c>
      <c r="Z58" s="51">
        <f t="shared" si="17"/>
        <v>0</v>
      </c>
      <c r="AA58" s="51">
        <f t="shared" si="18"/>
        <v>0</v>
      </c>
      <c r="AD58" s="1"/>
      <c r="AF58" s="28" t="str">
        <f t="shared" si="14"/>
        <v/>
      </c>
      <c r="AG58" s="32" t="str">
        <f t="shared" si="10"/>
        <v/>
      </c>
      <c r="AH58" s="12" t="str">
        <f t="shared" si="10"/>
        <v/>
      </c>
      <c r="AI58" s="12" t="str">
        <f t="shared" si="11"/>
        <v/>
      </c>
      <c r="AJ58" s="12" t="str">
        <f t="shared" si="12"/>
        <v/>
      </c>
      <c r="AK58" s="12" t="str">
        <f t="shared" si="12"/>
        <v/>
      </c>
      <c r="AL58" s="33" t="str">
        <f t="shared" si="13"/>
        <v/>
      </c>
    </row>
    <row r="59" spans="3:38" x14ac:dyDescent="0.4">
      <c r="D59" s="12" t="s">
        <v>116</v>
      </c>
      <c r="E59" s="12" cm="1">
        <f t="array" ref="E59">SUMPRODUCT((EXACT($D$8:$J$14,D59)*1))</f>
        <v>0</v>
      </c>
      <c r="W59" s="12">
        <f t="shared" si="15"/>
        <v>0</v>
      </c>
      <c r="X59" s="12">
        <f t="shared" si="16"/>
        <v>0</v>
      </c>
      <c r="Y59" s="12">
        <v>7</v>
      </c>
      <c r="Z59" s="51">
        <f t="shared" si="17"/>
        <v>0</v>
      </c>
      <c r="AA59" s="51">
        <f t="shared" si="18"/>
        <v>0</v>
      </c>
      <c r="AD59" s="1"/>
      <c r="AF59" s="28" t="str">
        <f t="shared" si="14"/>
        <v/>
      </c>
      <c r="AG59" s="32" t="str">
        <f t="shared" si="10"/>
        <v/>
      </c>
      <c r="AH59" s="12" t="str">
        <f t="shared" si="10"/>
        <v/>
      </c>
      <c r="AI59" s="12" t="str">
        <f t="shared" si="11"/>
        <v/>
      </c>
      <c r="AJ59" s="12" t="str">
        <f t="shared" si="12"/>
        <v/>
      </c>
      <c r="AK59" s="12" t="str">
        <f t="shared" si="12"/>
        <v/>
      </c>
      <c r="AL59" s="33" t="str">
        <f t="shared" si="13"/>
        <v/>
      </c>
    </row>
    <row r="60" spans="3:38" x14ac:dyDescent="0.4">
      <c r="D60" s="12" t="s">
        <v>104</v>
      </c>
      <c r="E60" s="12" cm="1">
        <f t="array" ref="E60">SUMPRODUCT((EXACT($D$8:$J$14,D60)*1))</f>
        <v>0</v>
      </c>
      <c r="W60" s="12">
        <f t="shared" si="15"/>
        <v>0</v>
      </c>
      <c r="X60" s="12">
        <f t="shared" si="16"/>
        <v>0</v>
      </c>
      <c r="Y60" s="12">
        <v>8</v>
      </c>
      <c r="Z60" s="51">
        <f t="shared" si="17"/>
        <v>0</v>
      </c>
      <c r="AA60" s="51">
        <f t="shared" si="18"/>
        <v>0</v>
      </c>
      <c r="AD60" s="1"/>
      <c r="AF60" s="28" t="str">
        <f t="shared" si="14"/>
        <v/>
      </c>
      <c r="AG60" s="35" t="str">
        <f t="shared" si="10"/>
        <v/>
      </c>
      <c r="AH60" s="36" t="str">
        <f t="shared" si="10"/>
        <v/>
      </c>
      <c r="AI60" s="36" t="str">
        <f t="shared" si="11"/>
        <v/>
      </c>
      <c r="AJ60" s="36" t="str">
        <f t="shared" si="12"/>
        <v/>
      </c>
      <c r="AK60" s="36" t="str">
        <f t="shared" si="12"/>
        <v/>
      </c>
      <c r="AL60" s="37" t="str">
        <f t="shared" si="13"/>
        <v/>
      </c>
    </row>
    <row r="61" spans="3:38" x14ac:dyDescent="0.4">
      <c r="D61" s="12" t="s">
        <v>117</v>
      </c>
      <c r="E61" s="12" cm="1">
        <f t="array" ref="E61">SUMPRODUCT((EXACT($D$8:$J$14,D61)*1))</f>
        <v>0</v>
      </c>
      <c r="S61" s="12" t="s">
        <v>99</v>
      </c>
      <c r="W61" s="12">
        <f t="shared" si="15"/>
        <v>0</v>
      </c>
      <c r="X61" s="12">
        <f t="shared" si="16"/>
        <v>0</v>
      </c>
      <c r="Y61" s="12">
        <v>9</v>
      </c>
      <c r="Z61" s="51">
        <f t="shared" si="17"/>
        <v>0</v>
      </c>
      <c r="AA61" s="51">
        <f t="shared" si="18"/>
        <v>0</v>
      </c>
      <c r="AD61" s="1"/>
    </row>
    <row r="62" spans="3:38" x14ac:dyDescent="0.4">
      <c r="P62" s="51" t="s">
        <v>46</v>
      </c>
      <c r="Q62" s="12">
        <v>0</v>
      </c>
      <c r="S62" s="12">
        <f t="shared" ref="S62:S69" si="19">COUNTIF($Q$17,P62)</f>
        <v>1</v>
      </c>
      <c r="W62" s="12">
        <f t="shared" si="15"/>
        <v>0</v>
      </c>
      <c r="X62" s="12">
        <f t="shared" si="16"/>
        <v>0</v>
      </c>
      <c r="Y62" s="12">
        <v>10</v>
      </c>
      <c r="Z62" s="51">
        <f t="shared" si="17"/>
        <v>0</v>
      </c>
      <c r="AA62" s="51">
        <f t="shared" si="18"/>
        <v>0</v>
      </c>
      <c r="AD62" s="1"/>
    </row>
    <row r="63" spans="3:38" x14ac:dyDescent="0.4">
      <c r="D63" s="12" t="s">
        <v>86</v>
      </c>
      <c r="E63" s="12" cm="1">
        <f t="array" ref="E63">SUMPRODUCT((EXACT($D$8:$J$14,"")*1))</f>
        <v>35</v>
      </c>
      <c r="P63" s="51" t="s">
        <v>51</v>
      </c>
      <c r="Q63" s="12">
        <v>1</v>
      </c>
      <c r="S63" s="12">
        <f t="shared" si="19"/>
        <v>0</v>
      </c>
      <c r="W63" s="12">
        <f t="shared" si="15"/>
        <v>0</v>
      </c>
      <c r="X63" s="12">
        <f t="shared" si="16"/>
        <v>0</v>
      </c>
      <c r="Y63" s="12">
        <v>11</v>
      </c>
      <c r="Z63" s="51">
        <f t="shared" si="17"/>
        <v>0</v>
      </c>
      <c r="AA63" s="51">
        <f t="shared" si="18"/>
        <v>0</v>
      </c>
      <c r="AD63" s="1"/>
    </row>
    <row r="64" spans="3:38" x14ac:dyDescent="0.4">
      <c r="D64" s="12" t="s">
        <v>88</v>
      </c>
      <c r="E64" s="12">
        <f>SUM(E50:E63)</f>
        <v>49</v>
      </c>
      <c r="P64" s="51" t="s">
        <v>55</v>
      </c>
      <c r="Q64" s="12">
        <v>2</v>
      </c>
      <c r="S64" s="12">
        <f t="shared" si="19"/>
        <v>0</v>
      </c>
      <c r="W64" s="12" t="s">
        <v>5</v>
      </c>
      <c r="AD64" s="1"/>
    </row>
    <row r="65" spans="4:30" x14ac:dyDescent="0.4">
      <c r="D65" s="12" t="s">
        <v>91</v>
      </c>
      <c r="E65" s="12">
        <f>7*7 - E64</f>
        <v>0</v>
      </c>
      <c r="P65" s="51" t="s">
        <v>41</v>
      </c>
      <c r="Q65" s="12">
        <v>3</v>
      </c>
      <c r="S65" s="12">
        <f t="shared" si="19"/>
        <v>0</v>
      </c>
      <c r="W65" s="12" t="s">
        <v>100</v>
      </c>
      <c r="X65" s="12">
        <f>SUM(W67:W76)</f>
        <v>0</v>
      </c>
      <c r="Z65" s="12" t="s">
        <v>101</v>
      </c>
      <c r="AD65" s="1"/>
    </row>
    <row r="66" spans="4:30" x14ac:dyDescent="0.4">
      <c r="E66" s="12">
        <f>E52+E55+E58+E61</f>
        <v>1</v>
      </c>
      <c r="F66" s="12" t="s">
        <v>109</v>
      </c>
      <c r="P66" s="51" t="s">
        <v>47</v>
      </c>
      <c r="Q66" s="12">
        <v>4</v>
      </c>
      <c r="S66" s="12">
        <f t="shared" si="19"/>
        <v>0</v>
      </c>
      <c r="V66" s="12">
        <v>1</v>
      </c>
      <c r="W66" s="38"/>
      <c r="Z66" s="12" t="s">
        <v>112</v>
      </c>
      <c r="AA66" s="12">
        <f>SUM(AA68:AA72)</f>
        <v>0</v>
      </c>
      <c r="AD66" s="1"/>
    </row>
    <row r="67" spans="4:30" x14ac:dyDescent="0.4">
      <c r="P67" s="51" t="s">
        <v>52</v>
      </c>
      <c r="Q67" s="12">
        <v>5</v>
      </c>
      <c r="S67" s="12">
        <f t="shared" si="19"/>
        <v>0</v>
      </c>
      <c r="V67" s="12">
        <v>2</v>
      </c>
      <c r="W67" s="51">
        <f t="shared" ref="W67:W76" si="20">IF(AND(U39&lt;&gt;"",U38=""),1,0)</f>
        <v>0</v>
      </c>
      <c r="Z67" s="12" t="s">
        <v>102</v>
      </c>
      <c r="AA67" s="12" t="s">
        <v>74</v>
      </c>
      <c r="AD67" s="1"/>
    </row>
    <row r="68" spans="4:30" x14ac:dyDescent="0.4">
      <c r="P68" s="51" t="s">
        <v>56</v>
      </c>
      <c r="Q68" s="12">
        <v>6</v>
      </c>
      <c r="S68" s="12">
        <f t="shared" si="19"/>
        <v>0</v>
      </c>
      <c r="V68" s="12">
        <v>3</v>
      </c>
      <c r="W68" s="51">
        <f t="shared" si="20"/>
        <v>0</v>
      </c>
      <c r="Y68" s="12">
        <v>1</v>
      </c>
      <c r="Z68" s="12">
        <f>COUNTIF($U$38:$U$49,Y68)+COUNTIF($W$38:$W$48,Y68)</f>
        <v>0</v>
      </c>
      <c r="AA68" s="12">
        <f>IF(Z68&lt;=Q9,0,1)</f>
        <v>0</v>
      </c>
      <c r="AD68" s="1"/>
    </row>
    <row r="69" spans="4:30" x14ac:dyDescent="0.4">
      <c r="P69" s="51" t="s">
        <v>58</v>
      </c>
      <c r="Q69" s="12">
        <v>7</v>
      </c>
      <c r="S69" s="12">
        <f t="shared" si="19"/>
        <v>0</v>
      </c>
      <c r="V69" s="12">
        <v>4</v>
      </c>
      <c r="W69" s="51">
        <f t="shared" si="20"/>
        <v>0</v>
      </c>
      <c r="Y69" s="12">
        <v>2</v>
      </c>
      <c r="Z69" s="12">
        <f>COUNTIF($U$38:$U$49,Y69)+COUNTIF($W$38:$W$48,Y69)</f>
        <v>1</v>
      </c>
      <c r="AA69" s="12">
        <f>IF(Z69&lt;=Q10,0,1)</f>
        <v>0</v>
      </c>
      <c r="AD69" s="1"/>
    </row>
    <row r="70" spans="4:30" x14ac:dyDescent="0.4">
      <c r="R70" s="12" t="s">
        <v>88</v>
      </c>
      <c r="S70" s="12">
        <f>SUM(S62:S69)</f>
        <v>1</v>
      </c>
      <c r="V70" s="12">
        <v>5</v>
      </c>
      <c r="W70" s="51">
        <f t="shared" si="20"/>
        <v>0</v>
      </c>
      <c r="Y70" s="12">
        <v>3</v>
      </c>
      <c r="Z70" s="12">
        <f>COUNTIF($U$38:$U$49,Y70)+COUNTIF($W$38:$W$48,Y70)</f>
        <v>0</v>
      </c>
      <c r="AA70" s="12">
        <f>IF(Z70&lt;=Q11,0,1)</f>
        <v>0</v>
      </c>
      <c r="AD70" s="1"/>
    </row>
    <row r="71" spans="4:30" x14ac:dyDescent="0.4">
      <c r="V71" s="12">
        <v>6</v>
      </c>
      <c r="W71" s="51">
        <f t="shared" si="20"/>
        <v>0</v>
      </c>
      <c r="Y71" s="12">
        <v>4</v>
      </c>
      <c r="Z71" s="12">
        <f>COUNTIF($U$38:$U$49,Y71)+COUNTIF($W$38:$W$48,Y71)</f>
        <v>0</v>
      </c>
      <c r="AA71" s="12">
        <f>IF(Z71&lt;=Q12,0,1)</f>
        <v>0</v>
      </c>
      <c r="AD71" s="1"/>
    </row>
    <row r="72" spans="4:30" x14ac:dyDescent="0.4">
      <c r="V72" s="12">
        <v>7</v>
      </c>
      <c r="W72" s="51">
        <f t="shared" si="20"/>
        <v>0</v>
      </c>
      <c r="Y72" s="12">
        <v>5</v>
      </c>
      <c r="Z72" s="12">
        <f>COUNTIF($U$38:$U$49,Y72)+COUNTIF($W$38:$W$48,Y72)</f>
        <v>0</v>
      </c>
      <c r="AA72" s="12">
        <f>IF(Z72&lt;=Q13,0,1)</f>
        <v>0</v>
      </c>
      <c r="AD72" s="1"/>
    </row>
    <row r="73" spans="4:30" x14ac:dyDescent="0.4">
      <c r="V73" s="12">
        <v>8</v>
      </c>
      <c r="W73" s="51">
        <f t="shared" si="20"/>
        <v>0</v>
      </c>
      <c r="AD73" s="1"/>
    </row>
    <row r="74" spans="4:30" x14ac:dyDescent="0.4">
      <c r="V74" s="12">
        <v>9</v>
      </c>
      <c r="W74" s="51">
        <f t="shared" si="20"/>
        <v>0</v>
      </c>
      <c r="AD74" s="1"/>
    </row>
    <row r="75" spans="4:30" x14ac:dyDescent="0.4">
      <c r="V75" s="12">
        <v>10</v>
      </c>
      <c r="W75" s="51">
        <f t="shared" si="20"/>
        <v>0</v>
      </c>
      <c r="AD75" s="1"/>
    </row>
    <row r="76" spans="4:30" x14ac:dyDescent="0.4">
      <c r="V76" s="12">
        <v>11</v>
      </c>
      <c r="W76" s="51">
        <f t="shared" si="20"/>
        <v>0</v>
      </c>
      <c r="AD76" s="1"/>
    </row>
    <row r="77" spans="4:30" x14ac:dyDescent="0.4">
      <c r="AD77" s="1"/>
    </row>
    <row r="78" spans="4:30" x14ac:dyDescent="0.4">
      <c r="AD78" s="1"/>
    </row>
  </sheetData>
  <phoneticPr fontId="5"/>
  <conditionalFormatting sqref="C29:D29 C32:Y32 C31:D31 O31:Y31 C30:Y30 H29:T29 V29:Y29 C28:Y28">
    <cfRule type="expression" dxfId="1" priority="2">
      <formula>(C28="エラー有")</formula>
    </cfRule>
  </conditionalFormatting>
  <conditionalFormatting sqref="U29">
    <cfRule type="expression" dxfId="0" priority="1">
      <formula>(U29="エラー有")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7x7</vt:lpstr>
      <vt:lpstr>9x9</vt:lpstr>
      <vt:lpstr>11x11</vt:lpstr>
      <vt:lpstr>使い方</vt:lpstr>
      <vt:lpstr>使用例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2024-08-15T23:52:51Z</dcterms:created>
  <dcterms:modified xsi:type="dcterms:W3CDTF">2024-08-15T23:52:59Z</dcterms:modified>
  <dc:language/>
</cp:coreProperties>
</file>