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6606A2C2-7FEE-4F8E-B5D0-98A2C8983A38}" xr6:coauthVersionLast="47" xr6:coauthVersionMax="47" xr10:uidLastSave="{00000000-0000-0000-0000-000000000000}"/>
  <bookViews>
    <workbookView xWindow="32835" yWindow="810" windowWidth="21600" windowHeight="14205" tabRatio="500" xr2:uid="{00000000-000D-0000-FFFF-FFFF00000000}"/>
  </bookViews>
  <sheets>
    <sheet name="7x7" sheetId="2" r:id="rId1"/>
    <sheet name="9x9" sheetId="1" r:id="rId2"/>
    <sheet name="11x11" sheetId="3" r:id="rId3"/>
    <sheet name="使い方" sheetId="6" r:id="rId4"/>
    <sheet name="使用例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6" i="7" l="1"/>
  <c r="S75" i="7"/>
  <c r="AG74" i="7"/>
  <c r="AI74" i="7" s="1"/>
  <c r="S74" i="7"/>
  <c r="S73" i="7"/>
  <c r="S78" i="7" s="1"/>
  <c r="Q37" i="7" s="1"/>
  <c r="E73" i="7" a="1"/>
  <c r="E73" i="7" s="1"/>
  <c r="E71" i="7" a="1"/>
  <c r="E71" i="7" s="1"/>
  <c r="E70" i="7" a="1"/>
  <c r="E70" i="7" s="1"/>
  <c r="AI69" i="7"/>
  <c r="AG69" i="7"/>
  <c r="E69" i="7" a="1"/>
  <c r="E69" i="7" s="1"/>
  <c r="E68" i="7"/>
  <c r="E68" i="7" a="1"/>
  <c r="AG67" i="7"/>
  <c r="AI67" i="7" s="1"/>
  <c r="X67" i="7"/>
  <c r="E67" i="7" a="1"/>
  <c r="E67" i="7" s="1"/>
  <c r="Q66" i="7"/>
  <c r="E66" i="7"/>
  <c r="E66" i="7" a="1"/>
  <c r="AG65" i="7"/>
  <c r="AI65" i="7" s="1"/>
  <c r="Q65" i="7"/>
  <c r="Q67" i="7" s="1"/>
  <c r="Q35" i="7" s="1"/>
  <c r="E65" i="7" a="1"/>
  <c r="E65" i="7" s="1"/>
  <c r="Q64" i="7"/>
  <c r="E64" i="7"/>
  <c r="E64" i="7" a="1"/>
  <c r="E63" i="7" a="1"/>
  <c r="E63" i="7" s="1"/>
  <c r="E62" i="7" a="1"/>
  <c r="E62" i="7" s="1"/>
  <c r="E61" i="7" a="1"/>
  <c r="E61" i="7" s="1"/>
  <c r="AG60" i="7"/>
  <c r="E60" i="7" a="1"/>
  <c r="E60" i="7" s="1"/>
  <c r="W58" i="7"/>
  <c r="V58" i="7"/>
  <c r="Z58" i="7" s="1"/>
  <c r="U58" i="7"/>
  <c r="X78" i="7" s="1"/>
  <c r="X57" i="7"/>
  <c r="W57" i="7"/>
  <c r="V57" i="7"/>
  <c r="Z57" i="7" s="1"/>
  <c r="U57" i="7"/>
  <c r="X77" i="7" s="1"/>
  <c r="X56" i="7"/>
  <c r="U56" i="7"/>
  <c r="W56" i="7" s="1"/>
  <c r="U55" i="7"/>
  <c r="X75" i="7" s="1"/>
  <c r="U54" i="7"/>
  <c r="X53" i="7"/>
  <c r="U53" i="7"/>
  <c r="X73" i="7" s="1"/>
  <c r="W52" i="7"/>
  <c r="V52" i="7"/>
  <c r="AH69" i="7" s="1"/>
  <c r="U52" i="7"/>
  <c r="X72" i="7" s="1"/>
  <c r="Q52" i="7"/>
  <c r="AF51" i="7"/>
  <c r="U51" i="7"/>
  <c r="AG68" i="7" s="1"/>
  <c r="AI68" i="7" s="1"/>
  <c r="Q51" i="7"/>
  <c r="X50" i="7"/>
  <c r="W50" i="7"/>
  <c r="V50" i="7"/>
  <c r="Z50" i="7" s="1"/>
  <c r="U50" i="7"/>
  <c r="Q50" i="7"/>
  <c r="Z49" i="7"/>
  <c r="V49" i="7"/>
  <c r="AH66" i="7" s="1"/>
  <c r="U49" i="7"/>
  <c r="X49" i="7" s="1"/>
  <c r="Q49" i="7"/>
  <c r="R48" i="7" s="1"/>
  <c r="S48" i="7" s="1"/>
  <c r="X48" i="7"/>
  <c r="W48" i="7"/>
  <c r="U48" i="7"/>
  <c r="V48" i="7" s="1"/>
  <c r="AH65" i="7" s="1"/>
  <c r="X47" i="7"/>
  <c r="W47" i="7"/>
  <c r="U47" i="7"/>
  <c r="V47" i="7" s="1"/>
  <c r="AH64" i="7" s="1"/>
  <c r="J47" i="7"/>
  <c r="I47" i="7"/>
  <c r="H47" i="7"/>
  <c r="G47" i="7"/>
  <c r="F47" i="7"/>
  <c r="E47" i="7"/>
  <c r="AF47" i="7" s="1"/>
  <c r="D47" i="7"/>
  <c r="X46" i="7"/>
  <c r="W46" i="7"/>
  <c r="U46" i="7"/>
  <c r="X66" i="7" s="1"/>
  <c r="S46" i="7"/>
  <c r="R46" i="7"/>
  <c r="Q46" i="7"/>
  <c r="J46" i="7"/>
  <c r="I46" i="7"/>
  <c r="H46" i="7"/>
  <c r="G46" i="7"/>
  <c r="F46" i="7"/>
  <c r="E46" i="7"/>
  <c r="AF46" i="7" s="1"/>
  <c r="D46" i="7"/>
  <c r="W45" i="7"/>
  <c r="U45" i="7"/>
  <c r="AG62" i="7" s="1"/>
  <c r="AI62" i="7" s="1"/>
  <c r="S45" i="7"/>
  <c r="R45" i="7"/>
  <c r="Q45" i="7"/>
  <c r="J45" i="7"/>
  <c r="I45" i="7"/>
  <c r="H45" i="7"/>
  <c r="G45" i="7"/>
  <c r="F45" i="7"/>
  <c r="E45" i="7"/>
  <c r="AF45" i="7" s="1"/>
  <c r="D45" i="7"/>
  <c r="W44" i="7"/>
  <c r="U44" i="7"/>
  <c r="AG61" i="7" s="1"/>
  <c r="AI61" i="7" s="1"/>
  <c r="S44" i="7"/>
  <c r="R44" i="7"/>
  <c r="Q44" i="7"/>
  <c r="J44" i="7"/>
  <c r="I44" i="7"/>
  <c r="H44" i="7"/>
  <c r="G44" i="7"/>
  <c r="F44" i="7"/>
  <c r="E44" i="7"/>
  <c r="AF44" i="7" s="1"/>
  <c r="D44" i="7"/>
  <c r="W43" i="7"/>
  <c r="U43" i="7"/>
  <c r="AA66" i="7" s="1"/>
  <c r="AB66" i="7" s="1"/>
  <c r="S43" i="7"/>
  <c r="S54" i="7" s="1"/>
  <c r="R43" i="7"/>
  <c r="Q43" i="7"/>
  <c r="J43" i="7"/>
  <c r="I43" i="7"/>
  <c r="H43" i="7"/>
  <c r="G43" i="7"/>
  <c r="F43" i="7"/>
  <c r="E43" i="7"/>
  <c r="AF43" i="7" s="1"/>
  <c r="D43" i="7"/>
  <c r="J42" i="7"/>
  <c r="I42" i="7"/>
  <c r="H42" i="7"/>
  <c r="G42" i="7"/>
  <c r="F42" i="7"/>
  <c r="E42" i="7"/>
  <c r="D42" i="7"/>
  <c r="AF42" i="7" s="1"/>
  <c r="J41" i="7"/>
  <c r="I41" i="7"/>
  <c r="H41" i="7"/>
  <c r="G41" i="7"/>
  <c r="F41" i="7"/>
  <c r="E41" i="7"/>
  <c r="D41" i="7"/>
  <c r="AF41" i="7" s="1"/>
  <c r="AF52" i="7" s="1"/>
  <c r="AF31" i="7"/>
  <c r="AF16" i="7" s="1"/>
  <c r="AF29" i="7"/>
  <c r="AF17" i="7"/>
  <c r="AF15" i="7"/>
  <c r="Q14" i="7"/>
  <c r="R14" i="7" s="1"/>
  <c r="Q13" i="7"/>
  <c r="R13" i="7" s="1"/>
  <c r="AF28" i="7" l="1"/>
  <c r="R33" i="7"/>
  <c r="Q33" i="7"/>
  <c r="E74" i="7"/>
  <c r="E75" i="7" s="1"/>
  <c r="Z54" i="7"/>
  <c r="AF60" i="7"/>
  <c r="E76" i="7"/>
  <c r="V51" i="7"/>
  <c r="AH68" i="7" s="1"/>
  <c r="Z53" i="7"/>
  <c r="V55" i="7"/>
  <c r="AH72" i="7" s="1"/>
  <c r="AA67" i="7"/>
  <c r="AB67" i="7" s="1"/>
  <c r="X68" i="7"/>
  <c r="AG72" i="7"/>
  <c r="AI72" i="7" s="1"/>
  <c r="AG73" i="7"/>
  <c r="AI73" i="7" s="1"/>
  <c r="AH74" i="7"/>
  <c r="V43" i="7"/>
  <c r="AH60" i="7" s="1"/>
  <c r="V44" i="7"/>
  <c r="V45" i="7"/>
  <c r="V46" i="7"/>
  <c r="Z47" i="7"/>
  <c r="Z48" i="7"/>
  <c r="W51" i="7"/>
  <c r="X52" i="7"/>
  <c r="W55" i="7"/>
  <c r="X58" i="7"/>
  <c r="AI60" i="7"/>
  <c r="X64" i="7"/>
  <c r="AG66" i="7"/>
  <c r="AI66" i="7" s="1"/>
  <c r="AA68" i="7"/>
  <c r="AB68" i="7" s="1"/>
  <c r="X69" i="7"/>
  <c r="X71" i="7"/>
  <c r="AH75" i="7"/>
  <c r="X51" i="7"/>
  <c r="Z52" i="7"/>
  <c r="X55" i="7"/>
  <c r="AA64" i="7"/>
  <c r="AB64" i="7" s="1"/>
  <c r="AA69" i="7"/>
  <c r="AB69" i="7" s="1"/>
  <c r="X70" i="7"/>
  <c r="X43" i="7"/>
  <c r="X44" i="7"/>
  <c r="X45" i="7"/>
  <c r="Z51" i="7"/>
  <c r="V54" i="7"/>
  <c r="AH71" i="7" s="1"/>
  <c r="Z55" i="7"/>
  <c r="AG63" i="7"/>
  <c r="AI63" i="7" s="1"/>
  <c r="X65" i="7"/>
  <c r="AG71" i="7"/>
  <c r="AI71" i="7" s="1"/>
  <c r="X76" i="7"/>
  <c r="AA65" i="7"/>
  <c r="AB65" i="7" s="1"/>
  <c r="AH67" i="7"/>
  <c r="AG70" i="7"/>
  <c r="AI70" i="7" s="1"/>
  <c r="W49" i="7"/>
  <c r="V53" i="7"/>
  <c r="AH70" i="7" s="1"/>
  <c r="X54" i="7"/>
  <c r="V56" i="7"/>
  <c r="AH73" i="7" s="1"/>
  <c r="AG64" i="7"/>
  <c r="AI64" i="7" s="1"/>
  <c r="X74" i="7"/>
  <c r="W54" i="7"/>
  <c r="W53" i="7"/>
  <c r="AG75" i="7"/>
  <c r="AI75" i="7" s="1"/>
  <c r="AF61" i="7" l="1"/>
  <c r="AF62" i="7" s="1"/>
  <c r="AF63" i="7" s="1"/>
  <c r="AF64" i="7" s="1"/>
  <c r="AF65" i="7" s="1"/>
  <c r="AF66" i="7" s="1"/>
  <c r="AF67" i="7" s="1"/>
  <c r="AF68" i="7" s="1"/>
  <c r="AF69" i="7" s="1"/>
  <c r="AF70" i="7" s="1"/>
  <c r="AF71" i="7" s="1"/>
  <c r="AF72" i="7" s="1"/>
  <c r="AF73" i="7" s="1"/>
  <c r="AF74" i="7" s="1"/>
  <c r="AF75" i="7" s="1"/>
  <c r="X42" i="7"/>
  <c r="AF4" i="7"/>
  <c r="W2" i="7" s="1"/>
  <c r="H34" i="7"/>
  <c r="K34" i="7"/>
  <c r="X62" i="7"/>
  <c r="AH63" i="7"/>
  <c r="Z46" i="7"/>
  <c r="H35" i="7"/>
  <c r="K35" i="7"/>
  <c r="AB62" i="7"/>
  <c r="AH62" i="7"/>
  <c r="Z45" i="7"/>
  <c r="Z56" i="7"/>
  <c r="Z43" i="7"/>
  <c r="AH61" i="7"/>
  <c r="Z44" i="7"/>
  <c r="W37" i="7" l="1"/>
  <c r="X37" i="7"/>
  <c r="Z42" i="7"/>
  <c r="AF59" i="7"/>
  <c r="AF30" i="7" s="1"/>
  <c r="AF5" i="7" s="1"/>
  <c r="W3" i="7" s="1"/>
  <c r="X35" i="7"/>
  <c r="W35" i="7"/>
  <c r="W34" i="7"/>
  <c r="X34" i="7"/>
  <c r="X36" i="7" l="1"/>
  <c r="W36" i="7"/>
  <c r="E73" i="2" l="1" a="1"/>
  <c r="E73" i="2" s="1"/>
  <c r="E71" i="2" a="1"/>
  <c r="E71" i="2" s="1"/>
  <c r="E70" i="2" a="1"/>
  <c r="E70" i="2" s="1"/>
  <c r="E69" i="2" a="1"/>
  <c r="E69" i="2" s="1"/>
  <c r="E68" i="2" a="1"/>
  <c r="E68" i="2" s="1"/>
  <c r="E67" i="2" a="1"/>
  <c r="E67" i="2" s="1"/>
  <c r="E66" i="2" a="1"/>
  <c r="E66" i="2" s="1"/>
  <c r="E65" i="2" a="1"/>
  <c r="E65" i="2" s="1"/>
  <c r="E64" i="2" a="1"/>
  <c r="E64" i="2" s="1"/>
  <c r="E63" i="2" a="1"/>
  <c r="E63" i="2" s="1"/>
  <c r="E62" i="2" a="1"/>
  <c r="E62" i="2" s="1"/>
  <c r="E61" i="2" a="1"/>
  <c r="E61" i="2" s="1"/>
  <c r="E60" i="2" a="1"/>
  <c r="E60" i="2" s="1"/>
  <c r="S76" i="2"/>
  <c r="S75" i="2"/>
  <c r="S74" i="2"/>
  <c r="S73" i="2"/>
  <c r="S78" i="2" s="1"/>
  <c r="Q37" i="2" s="1"/>
  <c r="Q66" i="2"/>
  <c r="Q64" i="2"/>
  <c r="Q65" i="2" s="1"/>
  <c r="Q67" i="2" s="1"/>
  <c r="Q35" i="2" s="1"/>
  <c r="AG61" i="2"/>
  <c r="AI61" i="2" s="1"/>
  <c r="U58" i="2"/>
  <c r="X78" i="2" s="1"/>
  <c r="U57" i="2"/>
  <c r="X77" i="2" s="1"/>
  <c r="U56" i="2"/>
  <c r="W56" i="2" s="1"/>
  <c r="X55" i="2"/>
  <c r="W55" i="2"/>
  <c r="U55" i="2"/>
  <c r="X75" i="2" s="1"/>
  <c r="U54" i="2"/>
  <c r="U53" i="2"/>
  <c r="X73" i="2" s="1"/>
  <c r="U52" i="2"/>
  <c r="Q52" i="2"/>
  <c r="AF51" i="2"/>
  <c r="X51" i="2"/>
  <c r="W51" i="2"/>
  <c r="U51" i="2"/>
  <c r="X71" i="2" s="1"/>
  <c r="Q51" i="2"/>
  <c r="U50" i="2"/>
  <c r="X50" i="2" s="1"/>
  <c r="Q50" i="2"/>
  <c r="U49" i="2"/>
  <c r="Q49" i="2"/>
  <c r="R48" i="2" s="1"/>
  <c r="S48" i="2" s="1"/>
  <c r="U48" i="2"/>
  <c r="U47" i="2"/>
  <c r="J47" i="2"/>
  <c r="I47" i="2"/>
  <c r="H47" i="2"/>
  <c r="G47" i="2"/>
  <c r="F47" i="2"/>
  <c r="E47" i="2"/>
  <c r="D47" i="2"/>
  <c r="U46" i="2"/>
  <c r="R46" i="2"/>
  <c r="S46" i="2" s="1"/>
  <c r="Q46" i="2"/>
  <c r="J46" i="2"/>
  <c r="I46" i="2"/>
  <c r="H46" i="2"/>
  <c r="G46" i="2"/>
  <c r="F46" i="2"/>
  <c r="E46" i="2"/>
  <c r="D46" i="2"/>
  <c r="U45" i="2"/>
  <c r="AG62" i="2" s="1"/>
  <c r="AI62" i="2" s="1"/>
  <c r="S45" i="2"/>
  <c r="R45" i="2"/>
  <c r="Q45" i="2"/>
  <c r="J45" i="2"/>
  <c r="I45" i="2"/>
  <c r="H45" i="2"/>
  <c r="G45" i="2"/>
  <c r="F45" i="2"/>
  <c r="E45" i="2"/>
  <c r="D45" i="2"/>
  <c r="U44" i="2"/>
  <c r="W44" i="2" s="1"/>
  <c r="R44" i="2"/>
  <c r="S44" i="2" s="1"/>
  <c r="Q44" i="2"/>
  <c r="J44" i="2"/>
  <c r="I44" i="2"/>
  <c r="H44" i="2"/>
  <c r="G44" i="2"/>
  <c r="F44" i="2"/>
  <c r="E44" i="2"/>
  <c r="D44" i="2"/>
  <c r="AF44" i="2" s="1"/>
  <c r="U43" i="2"/>
  <c r="AA66" i="2" s="1"/>
  <c r="AB66" i="2" s="1"/>
  <c r="R43" i="2"/>
  <c r="S43" i="2" s="1"/>
  <c r="Q43" i="2"/>
  <c r="J43" i="2"/>
  <c r="I43" i="2"/>
  <c r="H43" i="2"/>
  <c r="G43" i="2"/>
  <c r="F43" i="2"/>
  <c r="E43" i="2"/>
  <c r="D43" i="2"/>
  <c r="AF43" i="2" s="1"/>
  <c r="J42" i="2"/>
  <c r="I42" i="2"/>
  <c r="H42" i="2"/>
  <c r="G42" i="2"/>
  <c r="F42" i="2"/>
  <c r="E42" i="2"/>
  <c r="D42" i="2"/>
  <c r="AF42" i="2" s="1"/>
  <c r="J41" i="2"/>
  <c r="I41" i="2"/>
  <c r="H41" i="2"/>
  <c r="G41" i="2"/>
  <c r="F41" i="2"/>
  <c r="E41" i="2"/>
  <c r="D41" i="2"/>
  <c r="AF31" i="2"/>
  <c r="AF16" i="2" s="1"/>
  <c r="AF29" i="2"/>
  <c r="AF17" i="2"/>
  <c r="AF15" i="2"/>
  <c r="R14" i="2"/>
  <c r="Q14" i="2"/>
  <c r="Q13" i="2"/>
  <c r="R13" i="2" s="1"/>
  <c r="E71" i="3" a="1"/>
  <c r="E71" i="3" s="1"/>
  <c r="E70" i="3" a="1"/>
  <c r="E70" i="3" s="1"/>
  <c r="E69" i="3" a="1"/>
  <c r="E69" i="3" s="1"/>
  <c r="E68" i="3" a="1"/>
  <c r="E68" i="3" s="1"/>
  <c r="E67" i="3" a="1"/>
  <c r="E67" i="3" s="1"/>
  <c r="E66" i="3" a="1"/>
  <c r="E66" i="3" s="1"/>
  <c r="E65" i="3" a="1"/>
  <c r="E65" i="3" s="1"/>
  <c r="E64" i="3" a="1"/>
  <c r="E64" i="3" s="1"/>
  <c r="E63" i="3" a="1"/>
  <c r="E63" i="3" s="1"/>
  <c r="E62" i="3" a="1"/>
  <c r="E62" i="3" s="1"/>
  <c r="E61" i="3" a="1"/>
  <c r="E61" i="3" s="1"/>
  <c r="E60" i="3" a="1"/>
  <c r="E60" i="3" s="1"/>
  <c r="AF45" i="2" l="1"/>
  <c r="AF46" i="2"/>
  <c r="AF47" i="2"/>
  <c r="AF41" i="2"/>
  <c r="X67" i="2"/>
  <c r="AG64" i="2"/>
  <c r="AI64" i="2" s="1"/>
  <c r="V44" i="2"/>
  <c r="AH61" i="2" s="1"/>
  <c r="V47" i="2"/>
  <c r="AH64" i="2" s="1"/>
  <c r="V50" i="2"/>
  <c r="Z50" i="2" s="1"/>
  <c r="W47" i="2"/>
  <c r="W50" i="2"/>
  <c r="X72" i="2"/>
  <c r="V57" i="2"/>
  <c r="Z57" i="2" s="1"/>
  <c r="AG67" i="2"/>
  <c r="AI67" i="2" s="1"/>
  <c r="X64" i="2"/>
  <c r="X47" i="2"/>
  <c r="W57" i="2"/>
  <c r="AG68" i="2"/>
  <c r="AI68" i="2" s="1"/>
  <c r="X57" i="2"/>
  <c r="AG69" i="2"/>
  <c r="AI69" i="2" s="1"/>
  <c r="Z46" i="2"/>
  <c r="E74" i="2"/>
  <c r="E75" i="2" s="1"/>
  <c r="E76" i="2"/>
  <c r="S54" i="2"/>
  <c r="V52" i="2"/>
  <c r="X53" i="2"/>
  <c r="X56" i="2"/>
  <c r="V58" i="2"/>
  <c r="AG60" i="2"/>
  <c r="AG65" i="2"/>
  <c r="AI65" i="2" s="1"/>
  <c r="AG74" i="2"/>
  <c r="AI74" i="2" s="1"/>
  <c r="V51" i="2"/>
  <c r="W52" i="2"/>
  <c r="V55" i="2"/>
  <c r="W58" i="2"/>
  <c r="AA67" i="2"/>
  <c r="AB67" i="2" s="1"/>
  <c r="X68" i="2"/>
  <c r="AG72" i="2"/>
  <c r="AI72" i="2" s="1"/>
  <c r="AG73" i="2"/>
  <c r="AI73" i="2" s="1"/>
  <c r="AH74" i="2"/>
  <c r="X43" i="2"/>
  <c r="X44" i="2"/>
  <c r="V45" i="2"/>
  <c r="AH62" i="2" s="1"/>
  <c r="X52" i="2"/>
  <c r="X58" i="2"/>
  <c r="AG66" i="2"/>
  <c r="AI66" i="2" s="1"/>
  <c r="AA68" i="2"/>
  <c r="AB68" i="2" s="1"/>
  <c r="X69" i="2"/>
  <c r="W45" i="2"/>
  <c r="AA64" i="2"/>
  <c r="AB64" i="2" s="1"/>
  <c r="AA69" i="2"/>
  <c r="AB69" i="2" s="1"/>
  <c r="X70" i="2"/>
  <c r="X45" i="2"/>
  <c r="V46" i="2"/>
  <c r="AH63" i="2" s="1"/>
  <c r="V48" i="2"/>
  <c r="AH65" i="2" s="1"/>
  <c r="V49" i="2"/>
  <c r="AH66" i="2" s="1"/>
  <c r="V54" i="2"/>
  <c r="AH71" i="2" s="1"/>
  <c r="AG63" i="2"/>
  <c r="AI63" i="2" s="1"/>
  <c r="X65" i="2"/>
  <c r="X62" i="2" s="1"/>
  <c r="AG71" i="2"/>
  <c r="AI71" i="2" s="1"/>
  <c r="X76" i="2"/>
  <c r="W48" i="2"/>
  <c r="AA65" i="2"/>
  <c r="AB65" i="2" s="1"/>
  <c r="AH67" i="2"/>
  <c r="AG70" i="2"/>
  <c r="AI70" i="2" s="1"/>
  <c r="W46" i="2"/>
  <c r="W49" i="2"/>
  <c r="W54" i="2"/>
  <c r="V43" i="2"/>
  <c r="AH60" i="2" s="1"/>
  <c r="X46" i="2"/>
  <c r="Z47" i="2"/>
  <c r="X48" i="2"/>
  <c r="X49" i="2"/>
  <c r="V53" i="2"/>
  <c r="AH70" i="2" s="1"/>
  <c r="X54" i="2"/>
  <c r="V56" i="2"/>
  <c r="AH73" i="2" s="1"/>
  <c r="X66" i="2"/>
  <c r="X74" i="2"/>
  <c r="W43" i="2"/>
  <c r="W53" i="2"/>
  <c r="AG75" i="2"/>
  <c r="AI75" i="2" s="1"/>
  <c r="AF52" i="2" l="1"/>
  <c r="AF28" i="2" s="1"/>
  <c r="AF4" i="2" s="1"/>
  <c r="W2" i="2" s="1"/>
  <c r="Z44" i="2"/>
  <c r="Z43" i="2"/>
  <c r="Z56" i="2"/>
  <c r="AB62" i="2"/>
  <c r="X37" i="2"/>
  <c r="W37" i="2"/>
  <c r="R33" i="2"/>
  <c r="Q33" i="2"/>
  <c r="Z49" i="2"/>
  <c r="K34" i="2"/>
  <c r="H34" i="2"/>
  <c r="X42" i="2"/>
  <c r="Z55" i="2"/>
  <c r="AH72" i="2"/>
  <c r="AI60" i="2"/>
  <c r="AF60" i="2" s="1"/>
  <c r="Z58" i="2"/>
  <c r="AH75" i="2"/>
  <c r="Z53" i="2"/>
  <c r="Z45" i="2"/>
  <c r="AH69" i="2"/>
  <c r="Z52" i="2"/>
  <c r="K35" i="2"/>
  <c r="H35" i="2"/>
  <c r="X35" i="2"/>
  <c r="W35" i="2"/>
  <c r="AH68" i="2"/>
  <c r="Z51" i="2"/>
  <c r="Z48" i="2"/>
  <c r="Z54" i="2"/>
  <c r="Z42" i="2" l="1"/>
  <c r="X36" i="2"/>
  <c r="W36" i="2"/>
  <c r="AF61" i="2"/>
  <c r="AF62" i="2" s="1"/>
  <c r="AF63" i="2" s="1"/>
  <c r="AF64" i="2" s="1"/>
  <c r="AF65" i="2" s="1"/>
  <c r="AF66" i="2" s="1"/>
  <c r="AF67" i="2" s="1"/>
  <c r="AF68" i="2" s="1"/>
  <c r="AF69" i="2" s="1"/>
  <c r="AF70" i="2" s="1"/>
  <c r="AF71" i="2" s="1"/>
  <c r="AF72" i="2" s="1"/>
  <c r="AF73" i="2" s="1"/>
  <c r="AF74" i="2" s="1"/>
  <c r="AF75" i="2" s="1"/>
  <c r="W34" i="2"/>
  <c r="X34" i="2"/>
  <c r="AF59" i="2" l="1"/>
  <c r="AF30" i="2" s="1"/>
  <c r="AF5" i="2" s="1"/>
  <c r="W3" i="2" s="1"/>
  <c r="E71" i="1" l="1" a="1"/>
  <c r="E71" i="1" s="1"/>
  <c r="E70" i="1" a="1"/>
  <c r="E70" i="1" s="1"/>
  <c r="E69" i="1" a="1"/>
  <c r="E69" i="1" s="1"/>
  <c r="E68" i="1" a="1"/>
  <c r="E68" i="1" s="1"/>
  <c r="E67" i="1" a="1"/>
  <c r="E67" i="1" s="1"/>
  <c r="E66" i="1" a="1"/>
  <c r="E66" i="1" s="1"/>
  <c r="E65" i="1" a="1"/>
  <c r="E65" i="1" s="1"/>
  <c r="E64" i="1" a="1"/>
  <c r="E64" i="1" s="1"/>
  <c r="E63" i="1" a="1"/>
  <c r="E63" i="1" s="1"/>
  <c r="E62" i="1" a="1"/>
  <c r="E62" i="1" s="1"/>
  <c r="E61" i="1" a="1"/>
  <c r="E61" i="1" s="1"/>
  <c r="E60" i="1" a="1"/>
  <c r="E60" i="1" s="1"/>
  <c r="E76" i="3" l="1"/>
  <c r="K34" i="3" s="1"/>
  <c r="E76" i="1"/>
  <c r="H34" i="1" s="1"/>
  <c r="E73" i="3" a="1"/>
  <c r="E73" i="3" s="1"/>
  <c r="E74" i="3" s="1"/>
  <c r="E75" i="3" s="1"/>
  <c r="N51" i="3"/>
  <c r="M51" i="3"/>
  <c r="L51" i="3"/>
  <c r="K51" i="3"/>
  <c r="J51" i="3"/>
  <c r="I51" i="3"/>
  <c r="H51" i="3"/>
  <c r="G51" i="3"/>
  <c r="F51" i="3"/>
  <c r="E51" i="3"/>
  <c r="D51" i="3"/>
  <c r="N50" i="3"/>
  <c r="M50" i="3"/>
  <c r="L50" i="3"/>
  <c r="K50" i="3"/>
  <c r="J50" i="3"/>
  <c r="I50" i="3"/>
  <c r="H50" i="3"/>
  <c r="G50" i="3"/>
  <c r="F50" i="3"/>
  <c r="E50" i="3"/>
  <c r="D50" i="3"/>
  <c r="N49" i="3"/>
  <c r="M49" i="3"/>
  <c r="L49" i="3"/>
  <c r="K49" i="3"/>
  <c r="J49" i="3"/>
  <c r="I49" i="3"/>
  <c r="H49" i="3"/>
  <c r="G49" i="3"/>
  <c r="F49" i="3"/>
  <c r="E49" i="3"/>
  <c r="D49" i="3"/>
  <c r="N48" i="3"/>
  <c r="M48" i="3"/>
  <c r="L48" i="3"/>
  <c r="K48" i="3"/>
  <c r="J48" i="3"/>
  <c r="I48" i="3"/>
  <c r="H48" i="3"/>
  <c r="G48" i="3"/>
  <c r="F48" i="3"/>
  <c r="E48" i="3"/>
  <c r="D48" i="3"/>
  <c r="N47" i="3"/>
  <c r="M47" i="3"/>
  <c r="L47" i="3"/>
  <c r="K47" i="3"/>
  <c r="J47" i="3"/>
  <c r="I47" i="3"/>
  <c r="H47" i="3"/>
  <c r="G47" i="3"/>
  <c r="F47" i="3"/>
  <c r="E47" i="3"/>
  <c r="D47" i="3"/>
  <c r="N46" i="3"/>
  <c r="M46" i="3"/>
  <c r="L46" i="3"/>
  <c r="K46" i="3"/>
  <c r="J46" i="3"/>
  <c r="I46" i="3"/>
  <c r="H46" i="3"/>
  <c r="G46" i="3"/>
  <c r="F46" i="3"/>
  <c r="E46" i="3"/>
  <c r="D46" i="3"/>
  <c r="N45" i="3"/>
  <c r="M45" i="3"/>
  <c r="L45" i="3"/>
  <c r="K45" i="3"/>
  <c r="J45" i="3"/>
  <c r="I45" i="3"/>
  <c r="H45" i="3"/>
  <c r="G45" i="3"/>
  <c r="F45" i="3"/>
  <c r="E45" i="3"/>
  <c r="D45" i="3"/>
  <c r="AF45" i="3" s="1"/>
  <c r="N44" i="3"/>
  <c r="M44" i="3"/>
  <c r="L44" i="3"/>
  <c r="K44" i="3"/>
  <c r="J44" i="3"/>
  <c r="I44" i="3"/>
  <c r="H44" i="3"/>
  <c r="G44" i="3"/>
  <c r="F44" i="3"/>
  <c r="E44" i="3"/>
  <c r="D44" i="3"/>
  <c r="N43" i="3"/>
  <c r="M43" i="3"/>
  <c r="L43" i="3"/>
  <c r="K43" i="3"/>
  <c r="J43" i="3"/>
  <c r="I43" i="3"/>
  <c r="H43" i="3"/>
  <c r="G43" i="3"/>
  <c r="F43" i="3"/>
  <c r="E43" i="3"/>
  <c r="D43" i="3"/>
  <c r="N42" i="3"/>
  <c r="M42" i="3"/>
  <c r="L42" i="3"/>
  <c r="K42" i="3"/>
  <c r="J42" i="3"/>
  <c r="I42" i="3"/>
  <c r="H42" i="3"/>
  <c r="G42" i="3"/>
  <c r="F42" i="3"/>
  <c r="E42" i="3"/>
  <c r="D42" i="3"/>
  <c r="N41" i="3"/>
  <c r="M41" i="3"/>
  <c r="L41" i="3"/>
  <c r="K41" i="3"/>
  <c r="J41" i="3"/>
  <c r="I41" i="3"/>
  <c r="H41" i="3"/>
  <c r="G41" i="3"/>
  <c r="F41" i="3"/>
  <c r="E41" i="3"/>
  <c r="D41" i="3"/>
  <c r="E73" i="1" a="1"/>
  <c r="E73" i="1" s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5" i="1"/>
  <c r="K45" i="1"/>
  <c r="J45" i="1"/>
  <c r="I45" i="1"/>
  <c r="H45" i="1"/>
  <c r="G45" i="1"/>
  <c r="F45" i="1"/>
  <c r="E45" i="1"/>
  <c r="D45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S76" i="3"/>
  <c r="S75" i="3"/>
  <c r="S74" i="3"/>
  <c r="S73" i="3"/>
  <c r="S78" i="3" s="1"/>
  <c r="Q37" i="3" s="1"/>
  <c r="Q64" i="3"/>
  <c r="Q66" i="3" s="1"/>
  <c r="W58" i="3"/>
  <c r="U58" i="3"/>
  <c r="X78" i="3" s="1"/>
  <c r="U57" i="3"/>
  <c r="V57" i="3" s="1"/>
  <c r="AH74" i="3" s="1"/>
  <c r="U56" i="3"/>
  <c r="U55" i="3"/>
  <c r="X75" i="3" s="1"/>
  <c r="U54" i="3"/>
  <c r="X53" i="3"/>
  <c r="U53" i="3"/>
  <c r="AG70" i="3" s="1"/>
  <c r="AI70" i="3" s="1"/>
  <c r="U52" i="3"/>
  <c r="X72" i="3" s="1"/>
  <c r="Q52" i="3"/>
  <c r="U51" i="3"/>
  <c r="X51" i="3" s="1"/>
  <c r="Q51" i="3"/>
  <c r="U50" i="3"/>
  <c r="X70" i="3" s="1"/>
  <c r="Q50" i="3"/>
  <c r="U49" i="3"/>
  <c r="Q49" i="3"/>
  <c r="U48" i="3"/>
  <c r="V48" i="3" s="1"/>
  <c r="AH65" i="3" s="1"/>
  <c r="R48" i="3"/>
  <c r="S48" i="3" s="1"/>
  <c r="V47" i="3"/>
  <c r="Z47" i="3" s="1"/>
  <c r="U47" i="3"/>
  <c r="AG64" i="3" s="1"/>
  <c r="AI64" i="3" s="1"/>
  <c r="U46" i="3"/>
  <c r="V46" i="3" s="1"/>
  <c r="R46" i="3"/>
  <c r="S46" i="3" s="1"/>
  <c r="Q46" i="3"/>
  <c r="U45" i="3"/>
  <c r="V45" i="3" s="1"/>
  <c r="AH62" i="3" s="1"/>
  <c r="R45" i="3"/>
  <c r="S45" i="3" s="1"/>
  <c r="Q45" i="3"/>
  <c r="U44" i="3"/>
  <c r="X64" i="3" s="1"/>
  <c r="R44" i="3"/>
  <c r="S44" i="3" s="1"/>
  <c r="Q44" i="3"/>
  <c r="AF15" i="3" s="1"/>
  <c r="U43" i="3"/>
  <c r="R43" i="3"/>
  <c r="S43" i="3" s="1"/>
  <c r="Q43" i="3"/>
  <c r="AF31" i="3"/>
  <c r="AF16" i="3" s="1"/>
  <c r="AF29" i="3"/>
  <c r="AF17" i="3"/>
  <c r="Q14" i="3"/>
  <c r="R14" i="3" s="1"/>
  <c r="Q13" i="3"/>
  <c r="R13" i="3" s="1"/>
  <c r="S76" i="1"/>
  <c r="S75" i="1"/>
  <c r="S74" i="1"/>
  <c r="S73" i="1"/>
  <c r="Q64" i="1"/>
  <c r="Q66" i="1" s="1"/>
  <c r="U58" i="1"/>
  <c r="U57" i="1"/>
  <c r="V57" i="1" s="1"/>
  <c r="AH74" i="1" s="1"/>
  <c r="U56" i="1"/>
  <c r="U55" i="1"/>
  <c r="U54" i="1"/>
  <c r="AG71" i="1" s="1"/>
  <c r="AI71" i="1" s="1"/>
  <c r="U53" i="1"/>
  <c r="AG70" i="1" s="1"/>
  <c r="AI70" i="1" s="1"/>
  <c r="U52" i="1"/>
  <c r="X52" i="1" s="1"/>
  <c r="Q52" i="1"/>
  <c r="AF51" i="1"/>
  <c r="U51" i="1"/>
  <c r="X51" i="1" s="1"/>
  <c r="Q51" i="1"/>
  <c r="U50" i="1"/>
  <c r="V50" i="1" s="1"/>
  <c r="AH67" i="1" s="1"/>
  <c r="Q50" i="1"/>
  <c r="U49" i="1"/>
  <c r="X49" i="1" s="1"/>
  <c r="Q49" i="1"/>
  <c r="U48" i="1"/>
  <c r="U47" i="1"/>
  <c r="V47" i="1" s="1"/>
  <c r="AH64" i="1" s="1"/>
  <c r="U46" i="1"/>
  <c r="V46" i="1" s="1"/>
  <c r="AH63" i="1" s="1"/>
  <c r="R46" i="1"/>
  <c r="S46" i="1" s="1"/>
  <c r="Q46" i="1"/>
  <c r="U45" i="1"/>
  <c r="AG62" i="1" s="1"/>
  <c r="AI62" i="1" s="1"/>
  <c r="R45" i="1"/>
  <c r="S45" i="1" s="1"/>
  <c r="Q45" i="1"/>
  <c r="U44" i="1"/>
  <c r="X44" i="1" s="1"/>
  <c r="R44" i="1"/>
  <c r="S44" i="1" s="1"/>
  <c r="Q44" i="1"/>
  <c r="U43" i="1"/>
  <c r="V43" i="1" s="1"/>
  <c r="AH60" i="1" s="1"/>
  <c r="R43" i="1"/>
  <c r="S43" i="1" s="1"/>
  <c r="Q43" i="1"/>
  <c r="AF31" i="1"/>
  <c r="AF16" i="1" s="1"/>
  <c r="AF29" i="1"/>
  <c r="AF17" i="1"/>
  <c r="Q14" i="1"/>
  <c r="R14" i="1" s="1"/>
  <c r="Q13" i="1"/>
  <c r="R13" i="1" s="1"/>
  <c r="W47" i="3" l="1"/>
  <c r="W50" i="3"/>
  <c r="V52" i="3"/>
  <c r="Z52" i="3" s="1"/>
  <c r="V55" i="3"/>
  <c r="AH72" i="3" s="1"/>
  <c r="X58" i="3"/>
  <c r="AA67" i="3"/>
  <c r="AB67" i="3" s="1"/>
  <c r="X47" i="3"/>
  <c r="X50" i="3"/>
  <c r="W52" i="3"/>
  <c r="W55" i="3"/>
  <c r="AG63" i="3"/>
  <c r="AI63" i="3" s="1"/>
  <c r="X52" i="3"/>
  <c r="X76" i="3"/>
  <c r="X56" i="3"/>
  <c r="X67" i="3"/>
  <c r="W44" i="3"/>
  <c r="W46" i="3"/>
  <c r="V51" i="3"/>
  <c r="AH68" i="3" s="1"/>
  <c r="AG69" i="3"/>
  <c r="AI69" i="3" s="1"/>
  <c r="X46" i="3"/>
  <c r="Z54" i="3"/>
  <c r="X44" i="3"/>
  <c r="X69" i="3"/>
  <c r="W51" i="3"/>
  <c r="V54" i="3"/>
  <c r="AH71" i="3" s="1"/>
  <c r="V58" i="3"/>
  <c r="Z58" i="3" s="1"/>
  <c r="AF43" i="3"/>
  <c r="AF46" i="3"/>
  <c r="AF49" i="3"/>
  <c r="AF51" i="3"/>
  <c r="AF47" i="3"/>
  <c r="AF42" i="3"/>
  <c r="AF44" i="3"/>
  <c r="AF50" i="3"/>
  <c r="AF41" i="3"/>
  <c r="H34" i="3"/>
  <c r="K34" i="1"/>
  <c r="AF48" i="3"/>
  <c r="E74" i="1"/>
  <c r="E75" i="1" s="1"/>
  <c r="K35" i="1" s="1"/>
  <c r="Z46" i="3"/>
  <c r="AH63" i="3"/>
  <c r="S54" i="3"/>
  <c r="W43" i="3"/>
  <c r="W45" i="3"/>
  <c r="W48" i="3"/>
  <c r="Z51" i="3"/>
  <c r="Z55" i="3"/>
  <c r="W57" i="3"/>
  <c r="X71" i="3"/>
  <c r="AG68" i="3"/>
  <c r="AI68" i="3" s="1"/>
  <c r="AH69" i="3"/>
  <c r="X74" i="3"/>
  <c r="AG75" i="3"/>
  <c r="AI75" i="3" s="1"/>
  <c r="AH75" i="3"/>
  <c r="X43" i="3"/>
  <c r="X45" i="3"/>
  <c r="X48" i="3"/>
  <c r="V49" i="3"/>
  <c r="W54" i="3"/>
  <c r="X57" i="3"/>
  <c r="Z45" i="3"/>
  <c r="Z48" i="3"/>
  <c r="W49" i="3"/>
  <c r="V53" i="3"/>
  <c r="X54" i="3"/>
  <c r="V56" i="3"/>
  <c r="Z57" i="3"/>
  <c r="AG61" i="3"/>
  <c r="AI61" i="3" s="1"/>
  <c r="AG62" i="3"/>
  <c r="AI62" i="3" s="1"/>
  <c r="AH64" i="3"/>
  <c r="AG65" i="3"/>
  <c r="AI65" i="3" s="1"/>
  <c r="AG66" i="3"/>
  <c r="AI66" i="3" s="1"/>
  <c r="AG67" i="3"/>
  <c r="AI67" i="3" s="1"/>
  <c r="AG71" i="3"/>
  <c r="AI71" i="3" s="1"/>
  <c r="V44" i="3"/>
  <c r="X49" i="3"/>
  <c r="V50" i="3"/>
  <c r="W53" i="3"/>
  <c r="W56" i="3"/>
  <c r="X73" i="3"/>
  <c r="AG74" i="3"/>
  <c r="AI74" i="3" s="1"/>
  <c r="AG60" i="3"/>
  <c r="Q65" i="3"/>
  <c r="Q67" i="3" s="1"/>
  <c r="Q35" i="3" s="1"/>
  <c r="X68" i="3"/>
  <c r="AA69" i="3"/>
  <c r="AB69" i="3" s="1"/>
  <c r="AG73" i="3"/>
  <c r="AI73" i="3" s="1"/>
  <c r="X77" i="3"/>
  <c r="AA64" i="3"/>
  <c r="AB64" i="3" s="1"/>
  <c r="AB62" i="3" s="1"/>
  <c r="X65" i="3"/>
  <c r="X66" i="3"/>
  <c r="AA68" i="3"/>
  <c r="AB68" i="3" s="1"/>
  <c r="V43" i="3"/>
  <c r="AH60" i="3" s="1"/>
  <c r="X55" i="3"/>
  <c r="AA65" i="3"/>
  <c r="AB65" i="3" s="1"/>
  <c r="AA66" i="3"/>
  <c r="AB66" i="3" s="1"/>
  <c r="AG72" i="3"/>
  <c r="AI72" i="3" s="1"/>
  <c r="S78" i="1"/>
  <c r="Q37" i="1" s="1"/>
  <c r="W43" i="1"/>
  <c r="V45" i="1"/>
  <c r="AH62" i="1" s="1"/>
  <c r="AF47" i="1"/>
  <c r="R48" i="1"/>
  <c r="AF41" i="1"/>
  <c r="X43" i="1"/>
  <c r="AF45" i="1"/>
  <c r="AF48" i="1"/>
  <c r="X76" i="1"/>
  <c r="AF42" i="1"/>
  <c r="X66" i="1"/>
  <c r="X68" i="1"/>
  <c r="AF43" i="1"/>
  <c r="AF44" i="1"/>
  <c r="AF15" i="1"/>
  <c r="AF49" i="1"/>
  <c r="W45" i="1"/>
  <c r="X46" i="1"/>
  <c r="AG60" i="1"/>
  <c r="AI60" i="1" s="1"/>
  <c r="X45" i="1"/>
  <c r="Z46" i="1"/>
  <c r="AF46" i="1"/>
  <c r="V53" i="1"/>
  <c r="AH70" i="1" s="1"/>
  <c r="X56" i="1"/>
  <c r="V54" i="1"/>
  <c r="Z54" i="1" s="1"/>
  <c r="W53" i="1"/>
  <c r="X78" i="1"/>
  <c r="AA69" i="1"/>
  <c r="AB69" i="1" s="1"/>
  <c r="AA67" i="1"/>
  <c r="AB67" i="1" s="1"/>
  <c r="V49" i="1"/>
  <c r="AH66" i="1" s="1"/>
  <c r="X54" i="1"/>
  <c r="X75" i="1"/>
  <c r="W55" i="1"/>
  <c r="X69" i="1"/>
  <c r="W51" i="1"/>
  <c r="X53" i="1"/>
  <c r="V56" i="1"/>
  <c r="AH73" i="1" s="1"/>
  <c r="W56" i="1"/>
  <c r="V48" i="1"/>
  <c r="AH65" i="1" s="1"/>
  <c r="X48" i="1"/>
  <c r="X58" i="1"/>
  <c r="W47" i="1"/>
  <c r="W50" i="1"/>
  <c r="W57" i="1"/>
  <c r="AG63" i="1"/>
  <c r="AI63" i="1" s="1"/>
  <c r="AG69" i="1"/>
  <c r="AI69" i="1" s="1"/>
  <c r="X71" i="1"/>
  <c r="Z45" i="1"/>
  <c r="W46" i="1"/>
  <c r="X47" i="1"/>
  <c r="W48" i="1"/>
  <c r="W49" i="1"/>
  <c r="X50" i="1"/>
  <c r="W54" i="1"/>
  <c r="X57" i="1"/>
  <c r="AG64" i="1"/>
  <c r="AI64" i="1" s="1"/>
  <c r="AG68" i="1"/>
  <c r="AI68" i="1" s="1"/>
  <c r="X74" i="1"/>
  <c r="AG75" i="1"/>
  <c r="AI75" i="1" s="1"/>
  <c r="Z47" i="1"/>
  <c r="Z50" i="1"/>
  <c r="Z57" i="1"/>
  <c r="AG61" i="1"/>
  <c r="AI61" i="1" s="1"/>
  <c r="AG65" i="1"/>
  <c r="AI65" i="1" s="1"/>
  <c r="AG66" i="1"/>
  <c r="AI66" i="1" s="1"/>
  <c r="AG67" i="1"/>
  <c r="AI67" i="1" s="1"/>
  <c r="AG74" i="1"/>
  <c r="AI74" i="1" s="1"/>
  <c r="V44" i="1"/>
  <c r="AH61" i="1" s="1"/>
  <c r="V52" i="1"/>
  <c r="AH69" i="1" s="1"/>
  <c r="V58" i="1"/>
  <c r="AH75" i="1" s="1"/>
  <c r="X70" i="1"/>
  <c r="X73" i="1"/>
  <c r="Z43" i="1"/>
  <c r="W44" i="1"/>
  <c r="V51" i="1"/>
  <c r="W52" i="1"/>
  <c r="V55" i="1"/>
  <c r="W58" i="1"/>
  <c r="X64" i="1"/>
  <c r="Q65" i="1"/>
  <c r="Q67" i="1" s="1"/>
  <c r="Q35" i="1" s="1"/>
  <c r="X72" i="1"/>
  <c r="AG73" i="1"/>
  <c r="AI73" i="1" s="1"/>
  <c r="AA64" i="1"/>
  <c r="AB64" i="1" s="1"/>
  <c r="X65" i="1"/>
  <c r="X67" i="1"/>
  <c r="AA68" i="1"/>
  <c r="AB68" i="1" s="1"/>
  <c r="X77" i="1"/>
  <c r="X55" i="1"/>
  <c r="AA65" i="1"/>
  <c r="AB65" i="1" s="1"/>
  <c r="AA66" i="1"/>
  <c r="AB66" i="1" s="1"/>
  <c r="AG72" i="1"/>
  <c r="AI72" i="1" s="1"/>
  <c r="X62" i="3" l="1"/>
  <c r="Z44" i="1"/>
  <c r="AB62" i="1"/>
  <c r="S48" i="1"/>
  <c r="S54" i="1" s="1"/>
  <c r="AF52" i="3"/>
  <c r="AF28" i="3" s="1"/>
  <c r="AF4" i="3" s="1"/>
  <c r="W2" i="3" s="1"/>
  <c r="W37" i="3"/>
  <c r="X37" i="3"/>
  <c r="W35" i="3"/>
  <c r="X35" i="3"/>
  <c r="Z43" i="3"/>
  <c r="Z49" i="3"/>
  <c r="AH66" i="3"/>
  <c r="Q33" i="3"/>
  <c r="R33" i="3"/>
  <c r="X42" i="3"/>
  <c r="AH67" i="3"/>
  <c r="Z50" i="3"/>
  <c r="AH70" i="3"/>
  <c r="Z53" i="3"/>
  <c r="Z44" i="3"/>
  <c r="AH61" i="3"/>
  <c r="AI60" i="3"/>
  <c r="AF60" i="3" s="1"/>
  <c r="AH73" i="3"/>
  <c r="Z56" i="3"/>
  <c r="K35" i="3"/>
  <c r="H35" i="3"/>
  <c r="H35" i="1"/>
  <c r="Z56" i="1"/>
  <c r="Z53" i="1"/>
  <c r="AF52" i="1"/>
  <c r="AF28" i="1" s="1"/>
  <c r="AF4" i="1" s="1"/>
  <c r="AF60" i="1"/>
  <c r="AF61" i="1" s="1"/>
  <c r="AH71" i="1"/>
  <c r="Z48" i="1"/>
  <c r="Z49" i="1"/>
  <c r="X35" i="1"/>
  <c r="X42" i="1"/>
  <c r="W34" i="1" s="1"/>
  <c r="Z58" i="1"/>
  <c r="AH68" i="1"/>
  <c r="Z51" i="1"/>
  <c r="X62" i="1"/>
  <c r="Z52" i="1"/>
  <c r="AH72" i="1"/>
  <c r="Z55" i="1"/>
  <c r="Q33" i="1" l="1"/>
  <c r="R33" i="1"/>
  <c r="AF61" i="3"/>
  <c r="AF62" i="3" s="1"/>
  <c r="AF63" i="3" s="1"/>
  <c r="AF64" i="3" s="1"/>
  <c r="AF65" i="3" s="1"/>
  <c r="AF66" i="3" s="1"/>
  <c r="AF67" i="3" s="1"/>
  <c r="AF68" i="3" s="1"/>
  <c r="AF69" i="3" s="1"/>
  <c r="AF70" i="3" s="1"/>
  <c r="AF71" i="3" s="1"/>
  <c r="AF72" i="3" s="1"/>
  <c r="AF73" i="3" s="1"/>
  <c r="AF74" i="3" s="1"/>
  <c r="AF75" i="3" s="1"/>
  <c r="Z42" i="3"/>
  <c r="X34" i="3"/>
  <c r="W34" i="3"/>
  <c r="X34" i="1"/>
  <c r="Z42" i="1"/>
  <c r="X36" i="1" s="1"/>
  <c r="W35" i="1"/>
  <c r="W2" i="1"/>
  <c r="AF62" i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X37" i="1"/>
  <c r="W37" i="1"/>
  <c r="X36" i="3" l="1"/>
  <c r="W36" i="3"/>
  <c r="AF59" i="3"/>
  <c r="AF30" i="3" s="1"/>
  <c r="AF5" i="3" s="1"/>
  <c r="W3" i="3" s="1"/>
  <c r="W36" i="1"/>
  <c r="AF59" i="1"/>
  <c r="AF30" i="1" s="1"/>
  <c r="AF5" i="1" s="1"/>
  <c r="W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<sst xmlns="http://schemas.openxmlformats.org/spreadsheetml/2006/main" count="929" uniqueCount="145">
  <si>
    <t>ここより右は計算用(URL作成用）</t>
  </si>
  <si>
    <t>問題名称（オプション）</t>
  </si>
  <si>
    <t>問題のURL</t>
  </si>
  <si>
    <t>解答部も含んだURL</t>
  </si>
  <si>
    <t>ステージ</t>
  </si>
  <si>
    <t>コマンドブロック配置エリア（オプション）</t>
  </si>
  <si>
    <t>コマンドブロック数</t>
  </si>
  <si>
    <t>（あらかじめ並べておくコマンドブロック、解答例）</t>
  </si>
  <si>
    <t>P</t>
  </si>
  <si>
    <t>X</t>
  </si>
  <si>
    <t>コマンドブロック</t>
  </si>
  <si>
    <t>個数</t>
  </si>
  <si>
    <t>最大数</t>
  </si>
  <si>
    <t>カウンタ</t>
  </si>
  <si>
    <t>参考</t>
  </si>
  <si>
    <t>前進</t>
  </si>
  <si>
    <t>カウンタの値</t>
  </si>
  <si>
    <t>回転</t>
  </si>
  <si>
    <t>1,2,3,4</t>
  </si>
  <si>
    <t>LOOP</t>
  </si>
  <si>
    <t>0,1,2,3</t>
  </si>
  <si>
    <t>識別子１</t>
  </si>
  <si>
    <t>?</t>
  </si>
  <si>
    <t>A</t>
  </si>
  <si>
    <t>IF</t>
  </si>
  <si>
    <t>0,1,2,3,4</t>
  </si>
  <si>
    <t>バージョン</t>
  </si>
  <si>
    <t>algo=20</t>
  </si>
  <si>
    <t>ELSE</t>
  </si>
  <si>
    <t>識別子2</t>
  </si>
  <si>
    <t>&amp;stage=</t>
  </si>
  <si>
    <t>END</t>
  </si>
  <si>
    <t>ステージサイズ</t>
  </si>
  <si>
    <t>0909</t>
  </si>
  <si>
    <t>,</t>
  </si>
  <si>
    <t>Ｐ</t>
  </si>
  <si>
    <t>ロボットの向き</t>
  </si>
  <si>
    <t>最短手数</t>
  </si>
  <si>
    <t>最短手順</t>
  </si>
  <si>
    <t>右</t>
  </si>
  <si>
    <t>コピー用（ステージ）</t>
  </si>
  <si>
    <t>コピー用（ロボットの向き）</t>
  </si>
  <si>
    <t>旗</t>
  </si>
  <si>
    <t>上</t>
  </si>
  <si>
    <t>コピー用（コマンドブロック）</t>
  </si>
  <si>
    <t>URL</t>
  </si>
  <si>
    <t>壁（移動できない）</t>
  </si>
  <si>
    <t>ベース部</t>
  </si>
  <si>
    <t>ロボット</t>
  </si>
  <si>
    <t>下</t>
  </si>
  <si>
    <t>問題部</t>
  </si>
  <si>
    <t>小文字、全角文字は設定できません</t>
  </si>
  <si>
    <t>左</t>
  </si>
  <si>
    <t>名前部</t>
  </si>
  <si>
    <t>解答部</t>
  </si>
  <si>
    <t>ロボットの位置の向き</t>
  </si>
  <si>
    <t>エラーチェック情報</t>
  </si>
  <si>
    <t>個</t>
  </si>
  <si>
    <t>ロボットの数</t>
  </si>
  <si>
    <t>コマンドブロックの種類</t>
  </si>
  <si>
    <t>扱えない文字数</t>
  </si>
  <si>
    <t>箇所</t>
  </si>
  <si>
    <t>最短手数エラー有無</t>
  </si>
  <si>
    <t>使えるコマンドブロックの数</t>
  </si>
  <si>
    <t>ロボットの向きエラー有無</t>
  </si>
  <si>
    <t>ここより下は計算用（主にエラーチェック用）</t>
  </si>
  <si>
    <t>コマンドブロックのカウンタ</t>
  </si>
  <si>
    <t>エラー有無</t>
  </si>
  <si>
    <t>１段目</t>
  </si>
  <si>
    <t>数が範囲内か</t>
  </si>
  <si>
    <t>次</t>
  </si>
  <si>
    <t>エラー検出ロジック</t>
  </si>
  <si>
    <t>コマンドブロックが4か5か6 でカウンタ0か空白なら0、それ以外なら1</t>
  </si>
  <si>
    <t>1で1,2,3,4 なら0、それ以外なら1</t>
  </si>
  <si>
    <t>2で0,1,2,3 なら0、それ以外なら1</t>
  </si>
  <si>
    <t>3で0,1,2,3,4なら0、それ以外なら１</t>
  </si>
  <si>
    <t>個数が数値かどうか</t>
  </si>
  <si>
    <t>ステージ内容</t>
  </si>
  <si>
    <t>総合判断</t>
  </si>
  <si>
    <t>配置されたものの個数</t>
  </si>
  <si>
    <t>コマンドブロック内容</t>
  </si>
  <si>
    <t>壁</t>
  </si>
  <si>
    <t>隙間チェック</t>
  </si>
  <si>
    <t>コマンドブロックの数</t>
  </si>
  <si>
    <t>エラー数</t>
  </si>
  <si>
    <t>空白</t>
  </si>
  <si>
    <t>利用数</t>
  </si>
  <si>
    <t>合計</t>
  </si>
  <si>
    <t>整数値か</t>
  </si>
  <si>
    <t>不整合な文字列の個数</t>
  </si>
  <si>
    <t>数値か</t>
  </si>
  <si>
    <t>0ならエラー無</t>
  </si>
  <si>
    <t>1以上16以下か</t>
  </si>
  <si>
    <t>FALSEならエラー無</t>
  </si>
  <si>
    <t>一致すれば1</t>
  </si>
  <si>
    <t>16以下</t>
    <phoneticPr fontId="4"/>
  </si>
  <si>
    <t>1111</t>
    <phoneticPr fontId="4"/>
  </si>
  <si>
    <t>最短手数エラー有無</t>
    <phoneticPr fontId="4"/>
  </si>
  <si>
    <t>11x11 問題作成用ワークシート</t>
    <phoneticPr fontId="4"/>
  </si>
  <si>
    <t>9x9 問題作成用ワークシート</t>
    <phoneticPr fontId="4"/>
  </si>
  <si>
    <t>ｘ</t>
    <phoneticPr fontId="4"/>
  </si>
  <si>
    <t>x</t>
    <phoneticPr fontId="4"/>
  </si>
  <si>
    <t>小文字</t>
    <rPh sb="0" eb="3">
      <t>コモジ</t>
    </rPh>
    <phoneticPr fontId="4"/>
  </si>
  <si>
    <t>p</t>
    <phoneticPr fontId="4"/>
  </si>
  <si>
    <t>a</t>
    <phoneticPr fontId="4"/>
  </si>
  <si>
    <t>全角</t>
    <rPh sb="0" eb="2">
      <t>ゼンカク</t>
    </rPh>
    <phoneticPr fontId="4"/>
  </si>
  <si>
    <t>ロボットの数</t>
    <rPh sb="5" eb="6">
      <t>スウ</t>
    </rPh>
    <phoneticPr fontId="4"/>
  </si>
  <si>
    <t>隙間あり</t>
    <phoneticPr fontId="4"/>
  </si>
  <si>
    <t>© 2024 JEITA</t>
    <phoneticPr fontId="4"/>
  </si>
  <si>
    <t>↑をクリックすると直接問題を表示できます。</t>
    <rPh sb="11" eb="13">
      <t>モンダイ</t>
    </rPh>
    <rPh sb="14" eb="16">
      <t>ヒョウジ</t>
    </rPh>
    <phoneticPr fontId="4"/>
  </si>
  <si>
    <t>全体のURL</t>
    <rPh sb="0" eb="2">
      <t>ゼンタイ</t>
    </rPh>
    <phoneticPr fontId="4"/>
  </si>
  <si>
    <t>Ｘ</t>
  </si>
  <si>
    <t>Ａ</t>
  </si>
  <si>
    <t>ｐ</t>
    <phoneticPr fontId="4"/>
  </si>
  <si>
    <t>ａ</t>
    <phoneticPr fontId="4"/>
  </si>
  <si>
    <t>7x7 問題作成用ワークシート</t>
    <phoneticPr fontId="4"/>
  </si>
  <si>
    <t>0707</t>
    <phoneticPr fontId="4"/>
  </si>
  <si>
    <t>1. 旗、壁、ロボットをステージに置く。</t>
    <rPh sb="3" eb="4">
      <t>ハタ</t>
    </rPh>
    <rPh sb="5" eb="6">
      <t>カベ</t>
    </rPh>
    <rPh sb="17" eb="18">
      <t>オ</t>
    </rPh>
    <phoneticPr fontId="4"/>
  </si>
  <si>
    <t>旗は「P」、壁は「X」、ロボットは「A」</t>
    <phoneticPr fontId="4"/>
  </si>
  <si>
    <t>2. 使えるコマンドブロックの数を、コマンドブロック数の表の個数に、それぞれ書く</t>
    <rPh sb="26" eb="27">
      <t>スウ</t>
    </rPh>
    <rPh sb="28" eb="29">
      <t>ヒョウ</t>
    </rPh>
    <rPh sb="30" eb="32">
      <t>コスウ</t>
    </rPh>
    <phoneticPr fontId="4"/>
  </si>
  <si>
    <t>3. さいしょのロボットの向きを、８つから選んで書く。（上、下、左、右、右上、右下、左上、左下）</t>
    <phoneticPr fontId="4"/>
  </si>
  <si>
    <t>4. クリアするのに必要最小な、コマンドの段数を、最短手数に書く</t>
    <rPh sb="25" eb="29">
      <t>サイタンテカズ</t>
    </rPh>
    <rPh sb="30" eb="31">
      <t>カ</t>
    </rPh>
    <phoneticPr fontId="4"/>
  </si>
  <si>
    <t>5. 右上の「問題のURL」の右にURLが表示されたら、クリックして問題を見る</t>
    <rPh sb="3" eb="5">
      <t>ミギウエ</t>
    </rPh>
    <rPh sb="7" eb="9">
      <t>モンダイ</t>
    </rPh>
    <rPh sb="15" eb="16">
      <t>ミギ</t>
    </rPh>
    <phoneticPr fontId="4"/>
  </si>
  <si>
    <t>URLが「#VALUE!」エラーとなっている場合</t>
    <phoneticPr fontId="4"/>
  </si>
  <si>
    <t>マクロを使えるときは、「問題表示」をマウスでクリックする</t>
    <phoneticPr fontId="4"/>
  </si>
  <si>
    <t>マクロを使えないときは、セルAF4の「値をコピー」して、ブラウザのURL欄にペーストして使う</t>
    <phoneticPr fontId="4"/>
  </si>
  <si>
    <t>6. 問題を配布するときは、セルAF4の「値をコピー」して使う</t>
    <rPh sb="3" eb="5">
      <t>モンダイ</t>
    </rPh>
    <rPh sb="6" eb="8">
      <t>ハイフ</t>
    </rPh>
    <phoneticPr fontId="4"/>
  </si>
  <si>
    <t>7. さらに活用する場合</t>
    <rPh sb="6" eb="8">
      <t>カツヨウ</t>
    </rPh>
    <rPh sb="10" eb="12">
      <t>バアイ</t>
    </rPh>
    <phoneticPr fontId="4"/>
  </si>
  <si>
    <t>問題に名前をつけたいときは、問題名称に書く</t>
    <rPh sb="14" eb="18">
      <t>モンダイメイショウ</t>
    </rPh>
    <phoneticPr fontId="4"/>
  </si>
  <si>
    <t>問題の解答やその一部もあらかじめ置きたいときは、コマンドブロック配置エリアに書き、</t>
    <rPh sb="32" eb="34">
      <t>ハイチ</t>
    </rPh>
    <rPh sb="38" eb="39">
      <t>カ</t>
    </rPh>
    <phoneticPr fontId="4"/>
  </si>
  <si>
    <t>「全体のURL」あるいは「全体表示」で、問題の解答やその一部も表示できる</t>
    <rPh sb="1" eb="3">
      <t>ゼンタイ</t>
    </rPh>
    <phoneticPr fontId="4"/>
  </si>
  <si>
    <t>このワークシートを改変したいとき</t>
    <rPh sb="9" eb="11">
      <t>カイヘン</t>
    </rPh>
    <phoneticPr fontId="4"/>
  </si>
  <si>
    <t>このワークシートは、クリエイティブ・コモンズ・ライセンス　CC BY 4.0　に従います。</t>
    <rPh sb="40" eb="41">
      <t>シタガ</t>
    </rPh>
    <phoneticPr fontId="4"/>
  </si>
  <si>
    <t>一般社団法人 電子情報技術産業協会 IT人材育成WG</t>
    <phoneticPr fontId="4"/>
  </si>
  <si>
    <t>移動</t>
    <rPh sb="0" eb="2">
      <t>イドウ</t>
    </rPh>
    <phoneticPr fontId="4"/>
  </si>
  <si>
    <t>X</t>
    <phoneticPr fontId="4"/>
  </si>
  <si>
    <t>右上が「#VALUE!」エラー表示のときは、AF4やAF5の値をコピーして使ってください</t>
    <rPh sb="0" eb="2">
      <t>ミギウエ</t>
    </rPh>
    <rPh sb="15" eb="17">
      <t>ヒョウジ</t>
    </rPh>
    <rPh sb="30" eb="31">
      <t>アタイ</t>
    </rPh>
    <rPh sb="37" eb="38">
      <t>ツカ</t>
    </rPh>
    <phoneticPr fontId="4"/>
  </si>
  <si>
    <t>LibreOfficeの場合は、Ctrl+クリックする</t>
  </si>
  <si>
    <t>アルゴロジック2EX かんたん作成支援ツール</t>
  </si>
  <si>
    <t>アルゴロジック2EX かんたん作成支援ツール</t>
    <rPh sb="15" eb="17">
      <t>サクセイ</t>
    </rPh>
    <rPh sb="17" eb="19">
      <t>シエン</t>
    </rPh>
    <phoneticPr fontId="4"/>
  </si>
  <si>
    <t>アルゴロジック2EX かんたん作成支援ツール 使い方</t>
    <rPh sb="23" eb="24">
      <t>ツカ</t>
    </rPh>
    <rPh sb="25" eb="26">
      <t>カタ</t>
    </rPh>
    <phoneticPr fontId="4"/>
  </si>
  <si>
    <t>「アルゴロジック2EXエラー」というエラーが表示されるときは、エラーの内容を読んで、「エラーチェック情報」のヒントも見て、問題を修正する</t>
    <rPh sb="50" eb="52">
      <t>ジョウホウ</t>
    </rPh>
    <rPh sb="64" eb="66">
      <t>シュウセイ</t>
    </rPh>
    <phoneticPr fontId="4"/>
  </si>
  <si>
    <t>アルゴロジック2EX かんたん作成支援ツール © 2024 by JEITA is licensed under CC BY 4.0. To view a copy of this license, visit https://creativecommons.org/licenses/by/4.0/</t>
    <rPh sb="17" eb="19">
      <t>シエン</t>
    </rPh>
    <phoneticPr fontId="4"/>
  </si>
  <si>
    <t>https://algo.jeita.or.jp/ex/2/</t>
    <phoneticPr fontId="4"/>
  </si>
  <si>
    <t>2024年8月16日版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</si>
</sst>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游ゴシック"/>
      <family val="2"/>
      <charset val="128"/>
    </font>
    <font>
      <u/>
      <sz val="11"/>
      <color rgb="FF0563C1"/>
      <name val="游ゴシック"/>
      <family val="2"/>
      <charset val="128"/>
    </font>
    <font>
      <sz val="9"/>
      <color rgb="FF000000"/>
      <name val="游ゴシック"/>
      <family val="2"/>
      <charset val="128"/>
    </font>
    <font>
      <sz val="11"/>
      <name val="游ゴシック"/>
      <family val="2"/>
      <charset val="128"/>
    </font>
    <font>
      <sz val="6"/>
      <name val="游ゴシック"/>
      <family val="2"/>
      <charset val="128"/>
    </font>
    <font>
      <strike/>
      <sz val="11"/>
      <color rgb="FF000000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FFFFFF"/>
      <name val="游ゴシック"/>
      <family val="3"/>
      <charset val="128"/>
    </font>
    <font>
      <sz val="10"/>
      <color rgb="FFCC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i/>
      <sz val="10"/>
      <color rgb="FF808080"/>
      <name val="游ゴシック"/>
      <family val="3"/>
      <charset val="128"/>
    </font>
    <font>
      <sz val="10"/>
      <color rgb="FF006600"/>
      <name val="游ゴシック"/>
      <family val="3"/>
      <charset val="128"/>
    </font>
    <font>
      <b/>
      <sz val="24"/>
      <color rgb="FF00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u/>
      <sz val="10"/>
      <color rgb="FF0000EE"/>
      <name val="游ゴシック"/>
      <family val="3"/>
      <charset val="128"/>
    </font>
    <font>
      <sz val="10"/>
      <color rgb="FF996600"/>
      <name val="游ゴシック"/>
      <family val="3"/>
      <charset val="128"/>
    </font>
    <font>
      <sz val="10"/>
      <color rgb="FF333333"/>
      <name val="游ゴシック"/>
      <family val="3"/>
      <charset val="128"/>
    </font>
    <font>
      <b/>
      <i/>
      <u/>
      <sz val="10"/>
      <color rgb="FF000000"/>
      <name val="游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E2F0D9"/>
        <bgColor rgb="FFF2F2F2"/>
      </patternFill>
    </fill>
    <fill>
      <patternFill patternType="solid">
        <fgColor rgb="FFCCCCCC"/>
        <bgColor rgb="FFBFBFBF"/>
      </patternFill>
    </fill>
    <fill>
      <patternFill patternType="solid">
        <fgColor rgb="FFF2F2F2"/>
        <bgColor rgb="FFE2F0D9"/>
      </patternFill>
    </fill>
    <fill>
      <patternFill patternType="solid">
        <fgColor rgb="FFBFBFBF"/>
        <bgColor rgb="FFCCCCCC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E2F0D9"/>
        <bgColor rgb="FFDEEBF7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1" fillId="0" borderId="0" applyBorder="0" applyProtection="0"/>
    <xf numFmtId="0" fontId="6" fillId="0" borderId="0"/>
    <xf numFmtId="0" fontId="7" fillId="0" borderId="0"/>
    <xf numFmtId="0" fontId="8" fillId="10" borderId="0"/>
    <xf numFmtId="0" fontId="8" fillId="11" borderId="0"/>
    <xf numFmtId="0" fontId="6" fillId="12" borderId="0"/>
    <xf numFmtId="0" fontId="9" fillId="13" borderId="0"/>
    <xf numFmtId="0" fontId="10" fillId="14" borderId="0"/>
    <xf numFmtId="0" fontId="11" fillId="15" borderId="0"/>
    <xf numFmtId="0" fontId="12" fillId="0" borderId="0"/>
    <xf numFmtId="0" fontId="13" fillId="0" borderId="0"/>
    <xf numFmtId="0" fontId="14" fillId="16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17" borderId="0"/>
    <xf numFmtId="0" fontId="20" fillId="17" borderId="18"/>
    <xf numFmtId="0" fontId="21" fillId="0" borderId="0"/>
    <xf numFmtId="0" fontId="6" fillId="0" borderId="0"/>
    <xf numFmtId="0" fontId="6" fillId="0" borderId="0"/>
    <xf numFmtId="0" fontId="9" fillId="0" borderId="0"/>
  </cellStyleXfs>
  <cellXfs count="64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ont="1" applyFill="1"/>
    <xf numFmtId="0" fontId="1" fillId="3" borderId="0" xfId="1" applyFill="1" applyBorder="1" applyAlignment="1" applyProtection="1"/>
    <xf numFmtId="0" fontId="0" fillId="0" borderId="0" xfId="0" applyBorder="1"/>
    <xf numFmtId="0" fontId="0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0" xfId="0" applyBorder="1"/>
    <xf numFmtId="0" fontId="3" fillId="0" borderId="1" xfId="0" applyFont="1" applyBorder="1"/>
    <xf numFmtId="0" fontId="0" fillId="4" borderId="1" xfId="0" applyFont="1" applyFill="1" applyBorder="1"/>
    <xf numFmtId="0" fontId="0" fillId="0" borderId="1" xfId="0" applyBorder="1" applyAlignment="1">
      <alignment horizontal="left"/>
    </xf>
    <xf numFmtId="49" fontId="0" fillId="0" borderId="0" xfId="0" applyNumberFormat="1" applyFont="1"/>
    <xf numFmtId="0" fontId="0" fillId="0" borderId="0" xfId="0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ont="1" applyBorder="1"/>
    <xf numFmtId="0" fontId="0" fillId="0" borderId="0" xfId="0" applyFont="1" applyBorder="1"/>
    <xf numFmtId="0" fontId="0" fillId="0" borderId="6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Font="1"/>
    <xf numFmtId="0" fontId="0" fillId="0" borderId="1" xfId="0" applyBorder="1"/>
    <xf numFmtId="0" fontId="0" fillId="0" borderId="0" xfId="0"/>
    <xf numFmtId="0" fontId="0" fillId="0" borderId="0" xfId="0" applyFont="1" applyAlignment="1">
      <alignment horizontal="right"/>
    </xf>
    <xf numFmtId="0" fontId="0" fillId="5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left"/>
    </xf>
    <xf numFmtId="0" fontId="0" fillId="6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/>
    <xf numFmtId="0" fontId="0" fillId="7" borderId="0" xfId="0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3" borderId="0" xfId="0" applyFill="1"/>
    <xf numFmtId="0" fontId="1" fillId="3" borderId="0" xfId="1" applyFill="1" applyBorder="1" applyProtection="1"/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4" borderId="1" xfId="0" applyFill="1" applyBorder="1"/>
    <xf numFmtId="49" fontId="0" fillId="0" borderId="0" xfId="0" applyNumberFormat="1"/>
    <xf numFmtId="0" fontId="0" fillId="8" borderId="1" xfId="0" applyFill="1" applyBorder="1"/>
    <xf numFmtId="0" fontId="0" fillId="0" borderId="2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applyFill="1"/>
    <xf numFmtId="0" fontId="0" fillId="9" borderId="0" xfId="0" applyFill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2"/>
  </cellXfs>
  <cellStyles count="23">
    <cellStyle name="Accent" xfId="3" xr:uid="{E01B4637-BD1E-49E2-9F1A-F89EB376D243}"/>
    <cellStyle name="Accent 1" xfId="4" xr:uid="{16FFBC31-F785-4696-B0AB-CC319CBDF6CB}"/>
    <cellStyle name="Accent 2" xfId="5" xr:uid="{9C5DAFAE-CD9E-4F26-A542-39B28D399C79}"/>
    <cellStyle name="Accent 3" xfId="6" xr:uid="{CA8E28BD-FCDE-4DF4-AAD0-C499E49863D3}"/>
    <cellStyle name="Bad" xfId="7" xr:uid="{A1FE5D5F-A4A4-43DD-B7C3-F501273B5316}"/>
    <cellStyle name="ConditionalStyle_1" xfId="8" xr:uid="{607B3E4B-F91D-4058-8671-96621EFAD577}"/>
    <cellStyle name="Error" xfId="9" xr:uid="{39690912-EBBA-41C4-ACE4-7CAD8FD6F2C2}"/>
    <cellStyle name="Excel Built-in Hyperlink" xfId="10" xr:uid="{377665C9-1F73-444A-A567-C726C0E5BD18}"/>
    <cellStyle name="Footnote" xfId="11" xr:uid="{B98BE8DF-FE49-436D-AF28-ACC1E89EFE27}"/>
    <cellStyle name="Good" xfId="12" xr:uid="{58843055-7AC5-4002-ADEB-0C230945451D}"/>
    <cellStyle name="Heading" xfId="13" xr:uid="{D3C75B01-EDB7-43A6-B496-D186BE39F3C2}"/>
    <cellStyle name="Heading 1" xfId="14" xr:uid="{0A898CFC-BEDE-4322-B070-629F48ED90D0}"/>
    <cellStyle name="Heading 2" xfId="15" xr:uid="{2CA6EB3A-3112-43E0-BD50-B0EE502D1D6D}"/>
    <cellStyle name="Hyperlink" xfId="16" xr:uid="{285D9681-88E7-4E12-BD3A-47256FD622E1}"/>
    <cellStyle name="Neutral" xfId="17" xr:uid="{AACB0E4F-60A8-460A-931A-FA60B022A7A5}"/>
    <cellStyle name="Note" xfId="18" xr:uid="{2CFFD9CD-E0EE-4E51-BAAE-616548D5C7E8}"/>
    <cellStyle name="Result" xfId="19" xr:uid="{504C3793-8E62-4A80-AE23-ABB7D9D7D7A8}"/>
    <cellStyle name="Status" xfId="20" xr:uid="{6AA4F588-EBF9-4DE7-9CA8-AD417952A2DE}"/>
    <cellStyle name="Text" xfId="21" xr:uid="{EC67B793-1ED1-4426-B107-A0B4C99755C7}"/>
    <cellStyle name="Warning" xfId="22" xr:uid="{035CC23B-00E0-48D1-AE8B-6B18FFDC901C}"/>
    <cellStyle name="ハイパーリンク" xfId="1" builtinId="8"/>
    <cellStyle name="標準" xfId="0" builtinId="0"/>
    <cellStyle name="標準 2" xfId="2" xr:uid="{A59F099C-8C64-4C24-A10B-3BECD4AB2AC6}"/>
  </cellStyles>
  <dxfs count="4"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ECFF"/>
      <rgbColor rgb="FF660066"/>
      <rgbColor rgb="FFFF8080"/>
      <rgbColor rgb="FF0563C1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32</xdr:col>
      <xdr:colOff>581025</xdr:colOff>
      <xdr:row>8</xdr:row>
      <xdr:rowOff>19050</xdr:rowOff>
    </xdr:to>
    <xdr:pic>
      <xdr:nvPicPr>
        <xdr:cNvPr id="4" name="図 3" descr="by">
          <a:extLst>
            <a:ext uri="{FF2B5EF4-FFF2-40B4-BE49-F238E27FC236}">
              <a16:creationId xmlns:a16="http://schemas.microsoft.com/office/drawing/2014/main" id="{71A7DB91-B655-4790-994B-78E360DB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1428750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32</xdr:col>
      <xdr:colOff>581025</xdr:colOff>
      <xdr:row>8</xdr:row>
      <xdr:rowOff>19050</xdr:rowOff>
    </xdr:to>
    <xdr:pic>
      <xdr:nvPicPr>
        <xdr:cNvPr id="6" name="図 5" descr="by">
          <a:extLst>
            <a:ext uri="{FF2B5EF4-FFF2-40B4-BE49-F238E27FC236}">
              <a16:creationId xmlns:a16="http://schemas.microsoft.com/office/drawing/2014/main" id="{45ED9D30-4DD5-4EB3-AD31-0600DAEF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1428750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32</xdr:col>
      <xdr:colOff>352425</xdr:colOff>
      <xdr:row>8</xdr:row>
      <xdr:rowOff>19050</xdr:rowOff>
    </xdr:to>
    <xdr:pic>
      <xdr:nvPicPr>
        <xdr:cNvPr id="6" name="図 5" descr="by">
          <a:extLst>
            <a:ext uri="{FF2B5EF4-FFF2-40B4-BE49-F238E27FC236}">
              <a16:creationId xmlns:a16="http://schemas.microsoft.com/office/drawing/2014/main" id="{53D281FD-F6C9-4DC0-B4E4-F9BA0804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1428750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47625</xdr:colOff>
      <xdr:row>3</xdr:row>
      <xdr:rowOff>19050</xdr:rowOff>
    </xdr:to>
    <xdr:pic>
      <xdr:nvPicPr>
        <xdr:cNvPr id="2" name="図 1" descr="by">
          <a:extLst>
            <a:ext uri="{FF2B5EF4-FFF2-40B4-BE49-F238E27FC236}">
              <a16:creationId xmlns:a16="http://schemas.microsoft.com/office/drawing/2014/main" id="{392D51E6-62C7-4F6C-B882-6958255B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38125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32</xdr:col>
      <xdr:colOff>523875</xdr:colOff>
      <xdr:row>8</xdr:row>
      <xdr:rowOff>19050</xdr:rowOff>
    </xdr:to>
    <xdr:pic>
      <xdr:nvPicPr>
        <xdr:cNvPr id="4" name="図 3" descr="by">
          <a:extLst>
            <a:ext uri="{FF2B5EF4-FFF2-40B4-BE49-F238E27FC236}">
              <a16:creationId xmlns:a16="http://schemas.microsoft.com/office/drawing/2014/main" id="{85B5D7A6-A0EB-4B2A-B7A8-087C7882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1428750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98"/>
  <sheetViews>
    <sheetView tabSelected="1" zoomScaleNormal="100" workbookViewId="0"/>
  </sheetViews>
  <sheetFormatPr defaultColWidth="8.625" defaultRowHeight="18.75" x14ac:dyDescent="0.4"/>
  <cols>
    <col min="1" max="1" width="2.75" style="29" customWidth="1"/>
    <col min="2" max="2" width="3" style="29" customWidth="1"/>
    <col min="3" max="3" width="4.5" style="29" customWidth="1"/>
    <col min="4" max="14" width="3.625" style="29" customWidth="1"/>
    <col min="15" max="15" width="8.625" style="29"/>
    <col min="16" max="16" width="17.25" style="29" customWidth="1"/>
    <col min="17" max="17" width="6.625" style="29" customWidth="1"/>
    <col min="18" max="18" width="6.375" style="29" customWidth="1"/>
    <col min="19" max="19" width="8.625" style="29"/>
    <col min="20" max="20" width="4" style="29" customWidth="1"/>
    <col min="21" max="21" width="12.25" style="29" customWidth="1"/>
    <col min="22" max="22" width="8.625" style="29"/>
    <col min="23" max="23" width="12.5" style="29" customWidth="1"/>
    <col min="24" max="25" width="8.625" style="29"/>
    <col min="26" max="26" width="12" style="29" customWidth="1"/>
    <col min="27" max="27" width="12.875" style="29" customWidth="1"/>
    <col min="28" max="28" width="8.625" style="29"/>
    <col min="29" max="29" width="4.875" style="29" customWidth="1"/>
    <col min="30" max="30" width="9" style="29" customWidth="1"/>
    <col min="31" max="31" width="24.875" style="29" customWidth="1"/>
    <col min="32" max="32" width="11" style="29" customWidth="1"/>
    <col min="33" max="16384" width="8.625" style="29"/>
  </cols>
  <sheetData>
    <row r="1" spans="3:33" x14ac:dyDescent="0.4">
      <c r="D1" s="29" t="s">
        <v>138</v>
      </c>
      <c r="W1" s="29" t="s">
        <v>144</v>
      </c>
      <c r="AD1" s="2"/>
      <c r="AE1" s="29" t="s">
        <v>0</v>
      </c>
    </row>
    <row r="2" spans="3:33" x14ac:dyDescent="0.4">
      <c r="D2" s="29" t="s">
        <v>115</v>
      </c>
      <c r="P2" s="29" t="s">
        <v>1</v>
      </c>
      <c r="U2" s="3" t="s">
        <v>2</v>
      </c>
      <c r="V2" s="3"/>
      <c r="W2" s="4" t="e">
        <f>HYPERLINK(AF4,AF4)</f>
        <v>#N/A</v>
      </c>
      <c r="AD2" s="2"/>
    </row>
    <row r="3" spans="3:33" x14ac:dyDescent="0.4">
      <c r="P3" s="43"/>
      <c r="U3" s="59" t="s">
        <v>110</v>
      </c>
      <c r="V3" s="3"/>
      <c r="W3" s="4" t="e">
        <f>HYPERLINK(AF5,AF5)</f>
        <v>#N/A</v>
      </c>
      <c r="AD3" s="2"/>
    </row>
    <row r="4" spans="3:33" x14ac:dyDescent="0.4">
      <c r="P4" s="9"/>
      <c r="W4" s="29" t="s">
        <v>109</v>
      </c>
      <c r="AD4" s="2"/>
      <c r="AE4" s="3" t="s">
        <v>2</v>
      </c>
      <c r="AF4" s="3" t="e">
        <f>AF27&amp;AF28&amp;AF29</f>
        <v>#N/A</v>
      </c>
    </row>
    <row r="5" spans="3:33" x14ac:dyDescent="0.4">
      <c r="P5" s="9"/>
      <c r="S5" s="29" t="s">
        <v>136</v>
      </c>
      <c r="AD5" s="2"/>
      <c r="AE5" s="59" t="s">
        <v>110</v>
      </c>
      <c r="AF5" s="3" t="e">
        <f>AF27&amp;AF28&amp;AF29&amp;AF30</f>
        <v>#N/A</v>
      </c>
    </row>
    <row r="6" spans="3:33" x14ac:dyDescent="0.4">
      <c r="C6" s="29" t="s">
        <v>4</v>
      </c>
      <c r="K6" s="60"/>
      <c r="L6" s="60"/>
      <c r="M6" s="60"/>
      <c r="N6" s="60"/>
      <c r="U6" s="29" t="s">
        <v>5</v>
      </c>
      <c r="AD6" s="2"/>
    </row>
    <row r="7" spans="3:33" x14ac:dyDescent="0.4">
      <c r="D7" s="29">
        <v>1</v>
      </c>
      <c r="E7" s="29">
        <v>2</v>
      </c>
      <c r="F7" s="29">
        <v>3</v>
      </c>
      <c r="G7" s="29">
        <v>4</v>
      </c>
      <c r="H7" s="29">
        <v>5</v>
      </c>
      <c r="I7" s="29">
        <v>6</v>
      </c>
      <c r="J7" s="29">
        <v>7</v>
      </c>
      <c r="K7" s="60"/>
      <c r="L7" s="60"/>
      <c r="M7" s="60"/>
      <c r="N7" s="60"/>
      <c r="P7" s="29" t="s">
        <v>6</v>
      </c>
      <c r="U7" s="29" t="s">
        <v>7</v>
      </c>
      <c r="AD7" s="2"/>
    </row>
    <row r="8" spans="3:33" x14ac:dyDescent="0.4">
      <c r="C8" s="29">
        <v>1</v>
      </c>
      <c r="D8" s="42" t="s">
        <v>135</v>
      </c>
      <c r="E8" s="42" t="s">
        <v>135</v>
      </c>
      <c r="F8" s="42" t="s">
        <v>135</v>
      </c>
      <c r="G8" s="42" t="s">
        <v>135</v>
      </c>
      <c r="H8" s="42" t="s">
        <v>135</v>
      </c>
      <c r="I8" s="42" t="s">
        <v>135</v>
      </c>
      <c r="J8" s="42" t="s">
        <v>135</v>
      </c>
      <c r="K8" s="45"/>
      <c r="L8" s="45"/>
      <c r="M8" s="45"/>
      <c r="N8" s="45"/>
      <c r="P8" s="7" t="s">
        <v>10</v>
      </c>
      <c r="Q8" s="7" t="s">
        <v>11</v>
      </c>
      <c r="R8" s="7" t="s">
        <v>12</v>
      </c>
      <c r="U8" s="8" t="s">
        <v>10</v>
      </c>
      <c r="V8" s="7" t="s">
        <v>13</v>
      </c>
      <c r="X8" s="29" t="s">
        <v>14</v>
      </c>
      <c r="AC8" s="9"/>
      <c r="AD8" s="2"/>
    </row>
    <row r="9" spans="3:33" x14ac:dyDescent="0.4">
      <c r="C9" s="29">
        <v>2</v>
      </c>
      <c r="D9" s="42" t="s">
        <v>135</v>
      </c>
      <c r="E9" s="42"/>
      <c r="F9" s="42"/>
      <c r="G9" s="42"/>
      <c r="H9" s="42"/>
      <c r="I9" s="42"/>
      <c r="J9" s="42" t="s">
        <v>135</v>
      </c>
      <c r="K9" s="45"/>
      <c r="L9" s="45"/>
      <c r="M9" s="45"/>
      <c r="N9" s="45"/>
      <c r="P9" s="7" t="s">
        <v>15</v>
      </c>
      <c r="Q9" s="43"/>
      <c r="R9" s="7">
        <v>4</v>
      </c>
      <c r="T9" s="29">
        <v>1</v>
      </c>
      <c r="U9" s="43"/>
      <c r="V9" s="43"/>
      <c r="X9" s="7" t="s">
        <v>10</v>
      </c>
      <c r="Y9" s="7" t="s">
        <v>16</v>
      </c>
      <c r="AC9" s="9"/>
      <c r="AD9" s="2"/>
      <c r="AG9" s="29" t="s">
        <v>139</v>
      </c>
    </row>
    <row r="10" spans="3:33" x14ac:dyDescent="0.4">
      <c r="C10" s="29">
        <v>3</v>
      </c>
      <c r="D10" s="42" t="s">
        <v>135</v>
      </c>
      <c r="E10" s="42"/>
      <c r="F10" s="42"/>
      <c r="G10" s="42"/>
      <c r="H10" s="42"/>
      <c r="I10" s="42"/>
      <c r="J10" s="42" t="s">
        <v>135</v>
      </c>
      <c r="K10" s="45"/>
      <c r="L10" s="45"/>
      <c r="M10" s="45"/>
      <c r="N10" s="45"/>
      <c r="P10" s="7" t="s">
        <v>17</v>
      </c>
      <c r="Q10" s="43"/>
      <c r="R10" s="10">
        <v>4</v>
      </c>
      <c r="T10" s="29">
        <v>2</v>
      </c>
      <c r="U10" s="43"/>
      <c r="V10" s="43"/>
      <c r="X10" s="7" t="s">
        <v>15</v>
      </c>
      <c r="Y10" s="7" t="s">
        <v>18</v>
      </c>
      <c r="AC10" s="9"/>
      <c r="AD10" s="2"/>
      <c r="AG10" s="29" t="s">
        <v>108</v>
      </c>
    </row>
    <row r="11" spans="3:33" ht="18.75" customHeight="1" x14ac:dyDescent="0.4">
      <c r="C11" s="29">
        <v>4</v>
      </c>
      <c r="D11" s="42" t="s">
        <v>135</v>
      </c>
      <c r="E11" s="42"/>
      <c r="F11" s="42"/>
      <c r="G11" s="42"/>
      <c r="H11" s="42"/>
      <c r="I11" s="42"/>
      <c r="J11" s="42" t="s">
        <v>135</v>
      </c>
      <c r="K11" s="45"/>
      <c r="L11" s="45"/>
      <c r="M11" s="45"/>
      <c r="N11" s="45"/>
      <c r="P11" s="7" t="s">
        <v>19</v>
      </c>
      <c r="Q11" s="43"/>
      <c r="R11" s="10">
        <v>2</v>
      </c>
      <c r="T11" s="29">
        <v>3</v>
      </c>
      <c r="U11" s="43"/>
      <c r="V11" s="43"/>
      <c r="X11" s="7" t="s">
        <v>17</v>
      </c>
      <c r="Y11" s="7" t="s">
        <v>20</v>
      </c>
      <c r="AC11" s="9"/>
      <c r="AD11" s="2"/>
      <c r="AE11" s="29" t="s">
        <v>21</v>
      </c>
      <c r="AF11" s="29" t="s">
        <v>22</v>
      </c>
    </row>
    <row r="12" spans="3:33" ht="18.75" customHeight="1" x14ac:dyDescent="0.4">
      <c r="C12" s="29">
        <v>5</v>
      </c>
      <c r="D12" s="42" t="s">
        <v>135</v>
      </c>
      <c r="E12" s="42"/>
      <c r="F12" s="42"/>
      <c r="G12" s="42"/>
      <c r="H12" s="42"/>
      <c r="I12" s="42"/>
      <c r="J12" s="42" t="s">
        <v>135</v>
      </c>
      <c r="K12" s="45"/>
      <c r="L12" s="45"/>
      <c r="M12" s="45"/>
      <c r="N12" s="45"/>
      <c r="P12" s="7" t="s">
        <v>24</v>
      </c>
      <c r="Q12" s="43"/>
      <c r="R12" s="7">
        <v>2</v>
      </c>
      <c r="T12" s="29">
        <v>4</v>
      </c>
      <c r="U12" s="43"/>
      <c r="V12" s="43"/>
      <c r="X12" s="7" t="s">
        <v>19</v>
      </c>
      <c r="Y12" s="7" t="s">
        <v>25</v>
      </c>
      <c r="AC12" s="9"/>
      <c r="AD12" s="2"/>
      <c r="AE12" s="29" t="s">
        <v>26</v>
      </c>
      <c r="AF12" s="29" t="s">
        <v>27</v>
      </c>
    </row>
    <row r="13" spans="3:33" ht="18.75" customHeight="1" x14ac:dyDescent="0.4">
      <c r="C13" s="29">
        <v>6</v>
      </c>
      <c r="D13" s="42" t="s">
        <v>135</v>
      </c>
      <c r="E13" s="42"/>
      <c r="F13" s="42"/>
      <c r="G13" s="42"/>
      <c r="H13" s="42"/>
      <c r="I13" s="42"/>
      <c r="J13" s="42" t="s">
        <v>135</v>
      </c>
      <c r="K13" s="45"/>
      <c r="L13" s="45"/>
      <c r="M13" s="45"/>
      <c r="N13" s="45"/>
      <c r="P13" s="11" t="s">
        <v>28</v>
      </c>
      <c r="Q13" s="11">
        <f>Q12</f>
        <v>0</v>
      </c>
      <c r="R13" s="11">
        <f>Q13</f>
        <v>0</v>
      </c>
      <c r="T13" s="29">
        <v>5</v>
      </c>
      <c r="U13" s="43"/>
      <c r="V13" s="43"/>
      <c r="X13" s="7" t="s">
        <v>24</v>
      </c>
      <c r="Y13" s="12">
        <v>0</v>
      </c>
      <c r="AC13" s="9"/>
      <c r="AD13" s="2"/>
      <c r="AE13" s="29" t="s">
        <v>29</v>
      </c>
      <c r="AF13" s="29" t="s">
        <v>30</v>
      </c>
    </row>
    <row r="14" spans="3:33" x14ac:dyDescent="0.4">
      <c r="C14" s="29">
        <v>7</v>
      </c>
      <c r="D14" s="42" t="s">
        <v>135</v>
      </c>
      <c r="E14" s="42" t="s">
        <v>135</v>
      </c>
      <c r="F14" s="42" t="s">
        <v>135</v>
      </c>
      <c r="G14" s="42" t="s">
        <v>135</v>
      </c>
      <c r="H14" s="42" t="s">
        <v>135</v>
      </c>
      <c r="I14" s="42" t="s">
        <v>135</v>
      </c>
      <c r="J14" s="42" t="s">
        <v>135</v>
      </c>
      <c r="K14" s="45"/>
      <c r="L14" s="45"/>
      <c r="M14" s="45"/>
      <c r="N14" s="45"/>
      <c r="P14" s="11" t="s">
        <v>31</v>
      </c>
      <c r="Q14" s="52">
        <f>Q11+Q12</f>
        <v>0</v>
      </c>
      <c r="R14" s="52">
        <f>Q14</f>
        <v>0</v>
      </c>
      <c r="T14" s="29">
        <v>6</v>
      </c>
      <c r="U14" s="43"/>
      <c r="V14" s="43"/>
      <c r="X14" s="7" t="s">
        <v>28</v>
      </c>
      <c r="Y14" s="12">
        <v>0</v>
      </c>
      <c r="AC14" s="9"/>
      <c r="AD14" s="2"/>
      <c r="AE14" s="29" t="s">
        <v>32</v>
      </c>
      <c r="AF14" s="13" t="s">
        <v>116</v>
      </c>
      <c r="AG14" s="29" t="s">
        <v>34</v>
      </c>
    </row>
    <row r="15" spans="3:33" x14ac:dyDescent="0.4"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T15" s="29">
        <v>7</v>
      </c>
      <c r="U15" s="43"/>
      <c r="V15" s="43"/>
      <c r="X15" s="7" t="s">
        <v>31</v>
      </c>
      <c r="Y15" s="12">
        <v>0</v>
      </c>
      <c r="AC15" s="9"/>
      <c r="AD15" s="2"/>
      <c r="AE15" s="29" t="s">
        <v>6</v>
      </c>
      <c r="AF15" s="29" t="str">
        <f>Q43&amp;Q44&amp;Q45&amp;Q46</f>
        <v>0000</v>
      </c>
      <c r="AG15" s="29" t="s">
        <v>34</v>
      </c>
    </row>
    <row r="16" spans="3:33" x14ac:dyDescent="0.4"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T16" s="29">
        <v>8</v>
      </c>
      <c r="U16" s="43"/>
      <c r="V16" s="43"/>
      <c r="W16" s="9"/>
      <c r="X16" s="9"/>
      <c r="AD16" s="2"/>
      <c r="AE16" s="29" t="s">
        <v>36</v>
      </c>
      <c r="AF16" s="29" t="e">
        <f>AF31</f>
        <v>#N/A</v>
      </c>
      <c r="AG16" s="29" t="s">
        <v>34</v>
      </c>
    </row>
    <row r="17" spans="2:33" x14ac:dyDescent="0.4">
      <c r="B17" s="9"/>
      <c r="C17" s="9"/>
      <c r="D17" s="60"/>
      <c r="E17" s="60"/>
      <c r="F17" s="60"/>
      <c r="G17" s="60"/>
      <c r="H17" s="60"/>
      <c r="I17" s="60"/>
      <c r="J17" s="60"/>
      <c r="K17" s="60"/>
      <c r="P17" s="7" t="s">
        <v>37</v>
      </c>
      <c r="Q17" s="43"/>
      <c r="R17" s="29" t="s">
        <v>95</v>
      </c>
      <c r="T17" s="9">
        <v>9</v>
      </c>
      <c r="U17" s="43"/>
      <c r="V17" s="43"/>
      <c r="W17" s="9"/>
      <c r="X17" s="9"/>
      <c r="AD17" s="2"/>
      <c r="AE17" s="29" t="s">
        <v>38</v>
      </c>
      <c r="AF17" s="29" t="str">
        <f>REPT("0",2-LEN(Q17))&amp;Q17</f>
        <v>00</v>
      </c>
      <c r="AG17" s="29" t="s">
        <v>34</v>
      </c>
    </row>
    <row r="18" spans="2:33" x14ac:dyDescent="0.4">
      <c r="T18" s="9">
        <v>10</v>
      </c>
      <c r="U18" s="43"/>
      <c r="V18" s="43"/>
      <c r="W18" s="9"/>
      <c r="X18" s="9"/>
      <c r="AD18" s="2"/>
    </row>
    <row r="19" spans="2:33" x14ac:dyDescent="0.4">
      <c r="P19" s="7" t="s">
        <v>36</v>
      </c>
      <c r="Q19" s="43"/>
      <c r="T19" s="9">
        <v>11</v>
      </c>
      <c r="U19" s="43"/>
      <c r="V19" s="43"/>
      <c r="W19" s="9"/>
      <c r="X19" s="9"/>
      <c r="AD19" s="2"/>
    </row>
    <row r="20" spans="2:33" x14ac:dyDescent="0.4">
      <c r="T20" s="9">
        <v>12</v>
      </c>
      <c r="U20" s="43"/>
      <c r="V20" s="43"/>
      <c r="W20" s="9"/>
      <c r="X20" s="9"/>
      <c r="AD20" s="2"/>
    </row>
    <row r="21" spans="2:33" x14ac:dyDescent="0.4">
      <c r="T21" s="9">
        <v>13</v>
      </c>
      <c r="U21" s="43"/>
      <c r="V21" s="43"/>
      <c r="W21" s="9"/>
      <c r="X21" s="9"/>
      <c r="AD21" s="2"/>
    </row>
    <row r="22" spans="2:33" x14ac:dyDescent="0.4">
      <c r="T22" s="9">
        <v>14</v>
      </c>
      <c r="U22" s="43"/>
      <c r="V22" s="43"/>
      <c r="W22" s="9"/>
      <c r="X22" s="9"/>
      <c r="AD22" s="2"/>
    </row>
    <row r="23" spans="2:33" x14ac:dyDescent="0.4">
      <c r="T23" s="9">
        <v>15</v>
      </c>
      <c r="U23" s="43"/>
      <c r="V23" s="43"/>
      <c r="W23" s="9"/>
      <c r="X23" s="9"/>
      <c r="AD23" s="2"/>
    </row>
    <row r="24" spans="2:33" x14ac:dyDescent="0.4">
      <c r="T24" s="9">
        <v>16</v>
      </c>
      <c r="U24" s="43"/>
      <c r="V24" s="43"/>
      <c r="W24" s="9"/>
      <c r="X24" s="9"/>
      <c r="AD24" s="2"/>
    </row>
    <row r="25" spans="2:33" x14ac:dyDescent="0.4">
      <c r="D25" s="29" t="s">
        <v>40</v>
      </c>
      <c r="P25" s="29" t="s">
        <v>41</v>
      </c>
      <c r="T25" s="9"/>
      <c r="U25" s="9"/>
      <c r="V25" s="9"/>
      <c r="W25" s="9"/>
      <c r="X25" s="9"/>
      <c r="AD25" s="2"/>
    </row>
    <row r="26" spans="2:33" x14ac:dyDescent="0.4">
      <c r="E26" s="42" t="s">
        <v>8</v>
      </c>
      <c r="F26" s="29" t="s">
        <v>42</v>
      </c>
      <c r="P26" s="9"/>
      <c r="Q26" s="43" t="s">
        <v>43</v>
      </c>
      <c r="R26" s="9"/>
      <c r="T26" s="9"/>
      <c r="U26" s="29" t="s">
        <v>44</v>
      </c>
      <c r="X26" s="9"/>
      <c r="AD26" s="2"/>
      <c r="AE26" s="29" t="s">
        <v>45</v>
      </c>
    </row>
    <row r="27" spans="2:33" x14ac:dyDescent="0.4">
      <c r="E27" s="42" t="s">
        <v>9</v>
      </c>
      <c r="F27" s="29" t="s">
        <v>46</v>
      </c>
      <c r="Q27" s="43" t="s">
        <v>39</v>
      </c>
      <c r="R27" s="9"/>
      <c r="U27" s="43" t="s">
        <v>15</v>
      </c>
      <c r="V27" s="43" t="s">
        <v>24</v>
      </c>
      <c r="X27" s="9"/>
      <c r="AD27" s="2"/>
      <c r="AE27" s="29" t="s">
        <v>47</v>
      </c>
      <c r="AF27" s="29" t="s">
        <v>143</v>
      </c>
    </row>
    <row r="28" spans="2:33" x14ac:dyDescent="0.4">
      <c r="E28" s="42" t="s">
        <v>23</v>
      </c>
      <c r="F28" s="29" t="s">
        <v>48</v>
      </c>
      <c r="Q28" s="43" t="s">
        <v>49</v>
      </c>
      <c r="R28" s="9"/>
      <c r="T28" s="9"/>
      <c r="U28" s="43" t="s">
        <v>17</v>
      </c>
      <c r="V28" s="43" t="s">
        <v>28</v>
      </c>
      <c r="X28" s="9"/>
      <c r="AD28" s="2"/>
      <c r="AE28" s="29" t="s">
        <v>50</v>
      </c>
      <c r="AF28" s="29" t="e">
        <f>AF11&amp;AF12&amp;AF13&amp;AF14&amp;AG14&amp;AF15&amp;AG15&amp;AF16&amp;AG16&amp;AF17&amp;AG17&amp;AF52</f>
        <v>#N/A</v>
      </c>
    </row>
    <row r="29" spans="2:33" x14ac:dyDescent="0.4">
      <c r="Q29" s="43" t="s">
        <v>52</v>
      </c>
      <c r="R29" s="9"/>
      <c r="S29" s="9"/>
      <c r="T29" s="9"/>
      <c r="U29" s="43" t="s">
        <v>19</v>
      </c>
      <c r="V29" s="43" t="s">
        <v>31</v>
      </c>
      <c r="X29" s="9"/>
      <c r="AD29" s="2"/>
      <c r="AE29" s="29" t="s">
        <v>53</v>
      </c>
      <c r="AF29" s="29" t="str">
        <f>IF(P3&lt;&gt;"","&amp;name="&amp;_xlfn.ENCODEURL(P3),"")</f>
        <v/>
      </c>
    </row>
    <row r="30" spans="2:33" x14ac:dyDescent="0.4">
      <c r="V30" s="9"/>
      <c r="X30" s="9"/>
      <c r="AD30" s="2"/>
      <c r="AE30" s="29" t="s">
        <v>54</v>
      </c>
      <c r="AF30" s="29" t="str">
        <f>"&amp;cb="&amp;AF59</f>
        <v>&amp;cb=</v>
      </c>
    </row>
    <row r="31" spans="2:33" ht="19.5" thickBot="1" x14ac:dyDescent="0.45">
      <c r="Q31" s="9"/>
      <c r="U31" s="9"/>
      <c r="V31" s="9"/>
      <c r="W31" s="9"/>
      <c r="X31" s="9"/>
      <c r="AD31" s="2"/>
      <c r="AE31" s="29" t="s">
        <v>55</v>
      </c>
      <c r="AF31" s="9" t="e">
        <f>VLOOKUP(Q19,$P$73:$Q$76,2, FALSE())</f>
        <v>#N/A</v>
      </c>
    </row>
    <row r="32" spans="2:33" x14ac:dyDescent="0.4">
      <c r="C32" s="15" t="s">
        <v>56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AD32" s="2"/>
    </row>
    <row r="33" spans="1:33" x14ac:dyDescent="0.4">
      <c r="C33" s="18"/>
      <c r="D33" s="20" t="s">
        <v>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 t="s">
        <v>10</v>
      </c>
      <c r="Q33" s="20" t="str">
        <f>IF(S54&gt;0,"エラー有","エラー無")</f>
        <v>エラー有</v>
      </c>
      <c r="R33" s="20">
        <f>S54</f>
        <v>1</v>
      </c>
      <c r="S33" s="20" t="s">
        <v>57</v>
      </c>
      <c r="T33" s="20"/>
      <c r="U33" s="20" t="s">
        <v>5</v>
      </c>
      <c r="V33" s="20"/>
      <c r="W33" s="20"/>
      <c r="X33" s="20"/>
      <c r="Y33" s="21"/>
      <c r="AD33" s="2"/>
    </row>
    <row r="34" spans="1:33" x14ac:dyDescent="0.4">
      <c r="C34" s="18"/>
      <c r="D34" s="20" t="s">
        <v>58</v>
      </c>
      <c r="H34" s="20" t="str">
        <f>IF(E76=1,"エラー無","エラー有")</f>
        <v>エラー有</v>
      </c>
      <c r="I34" s="20"/>
      <c r="J34" s="20"/>
      <c r="K34" s="20">
        <f>E76</f>
        <v>0</v>
      </c>
      <c r="L34" s="20" t="s">
        <v>57</v>
      </c>
      <c r="M34" s="20"/>
      <c r="N34" s="20"/>
      <c r="O34" s="20"/>
      <c r="P34" s="20"/>
      <c r="Q34" s="20"/>
      <c r="R34" s="20"/>
      <c r="S34" s="20"/>
      <c r="T34" s="20"/>
      <c r="U34" s="20" t="s">
        <v>59</v>
      </c>
      <c r="V34" s="20"/>
      <c r="W34" s="20" t="str">
        <f>IF(X42&gt;0,"エラー有","エラー無")</f>
        <v>エラー無</v>
      </c>
      <c r="X34" s="20">
        <f>X42</f>
        <v>0</v>
      </c>
      <c r="Y34" s="21" t="s">
        <v>57</v>
      </c>
      <c r="AD34" s="2"/>
    </row>
    <row r="35" spans="1:33" x14ac:dyDescent="0.4">
      <c r="C35" s="18"/>
      <c r="D35" s="20" t="s">
        <v>60</v>
      </c>
      <c r="E35" s="20"/>
      <c r="F35" s="20"/>
      <c r="G35" s="20"/>
      <c r="H35" s="20" t="str">
        <f>IF(E75&gt;0,"エラー有","エラー無")</f>
        <v>エラー無</v>
      </c>
      <c r="I35" s="20"/>
      <c r="J35" s="20"/>
      <c r="K35" s="20">
        <f>E75</f>
        <v>0</v>
      </c>
      <c r="L35" s="20" t="s">
        <v>61</v>
      </c>
      <c r="M35" s="20"/>
      <c r="N35" s="20"/>
      <c r="O35" s="20"/>
      <c r="P35" s="20" t="s">
        <v>62</v>
      </c>
      <c r="Q35" s="20" t="str">
        <f>IF(Q67=TRUE(),"エラー有","エラー無")</f>
        <v>エラー有</v>
      </c>
      <c r="R35" s="20"/>
      <c r="S35" s="20"/>
      <c r="T35" s="20"/>
      <c r="U35" s="20" t="s">
        <v>63</v>
      </c>
      <c r="V35" s="20"/>
      <c r="W35" s="20" t="str">
        <f>IF(AB62&gt;0,"エラー有","エラー無")</f>
        <v>エラー無</v>
      </c>
      <c r="X35" s="20">
        <f>AB62</f>
        <v>0</v>
      </c>
      <c r="Y35" s="21" t="s">
        <v>57</v>
      </c>
      <c r="AD35" s="2"/>
    </row>
    <row r="36" spans="1:33" x14ac:dyDescent="0.4">
      <c r="C36" s="18"/>
      <c r="D36" s="20"/>
      <c r="O36" s="20"/>
      <c r="P36" s="20"/>
      <c r="Q36" s="20"/>
      <c r="R36" s="20"/>
      <c r="S36" s="20"/>
      <c r="T36" s="20"/>
      <c r="U36" s="20" t="s">
        <v>13</v>
      </c>
      <c r="V36" s="20"/>
      <c r="W36" s="20" t="str">
        <f>IF(Z42&gt;0,"エラー有","エラー無")</f>
        <v>エラー無</v>
      </c>
      <c r="X36" s="20">
        <f>Z42</f>
        <v>0</v>
      </c>
      <c r="Y36" s="21" t="s">
        <v>57</v>
      </c>
      <c r="AD36" s="2"/>
      <c r="AF36" s="22"/>
    </row>
    <row r="37" spans="1:33" ht="19.5" thickBot="1" x14ac:dyDescent="0.45"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 t="s">
        <v>64</v>
      </c>
      <c r="Q37" s="25" t="str">
        <f>IF(S78=1, "エラー無","エラー有")</f>
        <v>エラー有</v>
      </c>
      <c r="R37" s="24"/>
      <c r="S37" s="24"/>
      <c r="T37" s="24"/>
      <c r="U37" s="25" t="s">
        <v>107</v>
      </c>
      <c r="V37" s="25"/>
      <c r="W37" s="24" t="str">
        <f>IF(X62&gt;0,"エラー有","エラー無")</f>
        <v>エラー無</v>
      </c>
      <c r="X37" s="24">
        <f>X62</f>
        <v>0</v>
      </c>
      <c r="Y37" s="26" t="s">
        <v>57</v>
      </c>
      <c r="AD37" s="2"/>
    </row>
    <row r="38" spans="1:33" x14ac:dyDescent="0.4">
      <c r="P38" s="9"/>
      <c r="Q38" s="9"/>
      <c r="AD38" s="2"/>
    </row>
    <row r="39" spans="1:33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F39" s="9"/>
    </row>
    <row r="40" spans="1:33" x14ac:dyDescent="0.4">
      <c r="B40" s="29" t="s">
        <v>65</v>
      </c>
      <c r="X40" s="29" t="s">
        <v>59</v>
      </c>
      <c r="Z40" s="29" t="s">
        <v>66</v>
      </c>
      <c r="AD40" s="2"/>
    </row>
    <row r="41" spans="1:33" x14ac:dyDescent="0.4">
      <c r="D41" s="43">
        <f t="shared" ref="D41:J47" si="0">IF(OR(EXACT(D8,"A"),EXACT(D8,"Ａ"),EXACT(D8,"a"),EXACT(D8,"ａ")),3,IF(OR(EXACT(D8,"P"),EXACT(D8,"Ｐ"),EXACT(D8,"p"),EXACT(D8,"ｐ")),2, IF(OR(EXACT(D8,"X"),EXACT(D8,"Ｘ"),EXACT(D8,"x"),EXACT(D8,"ｘ")),1,0)))</f>
        <v>1</v>
      </c>
      <c r="E41" s="43">
        <f t="shared" si="0"/>
        <v>1</v>
      </c>
      <c r="F41" s="43">
        <f t="shared" si="0"/>
        <v>1</v>
      </c>
      <c r="G41" s="43">
        <f t="shared" si="0"/>
        <v>1</v>
      </c>
      <c r="H41" s="43">
        <f t="shared" si="0"/>
        <v>1</v>
      </c>
      <c r="I41" s="43">
        <f t="shared" si="0"/>
        <v>1</v>
      </c>
      <c r="J41" s="43">
        <f t="shared" si="0"/>
        <v>1</v>
      </c>
      <c r="K41" s="46"/>
      <c r="L41" s="46"/>
      <c r="M41" s="46"/>
      <c r="N41" s="46"/>
      <c r="P41" s="29" t="s">
        <v>10</v>
      </c>
      <c r="X41" s="29" t="s">
        <v>67</v>
      </c>
      <c r="Z41" s="29" t="s">
        <v>67</v>
      </c>
      <c r="AD41" s="2"/>
      <c r="AE41" s="29" t="s">
        <v>68</v>
      </c>
      <c r="AF41" s="44" t="str">
        <f>D41&amp;E41&amp;F41&amp;G41&amp;H41&amp;I41&amp;J41&amp;AK41&amp;AG41</f>
        <v>1111111,</v>
      </c>
      <c r="AG41" s="29" t="s">
        <v>34</v>
      </c>
    </row>
    <row r="42" spans="1:33" x14ac:dyDescent="0.4">
      <c r="D42" s="43">
        <f t="shared" si="0"/>
        <v>1</v>
      </c>
      <c r="E42" s="43">
        <f t="shared" si="0"/>
        <v>0</v>
      </c>
      <c r="F42" s="43">
        <f t="shared" si="0"/>
        <v>0</v>
      </c>
      <c r="G42" s="43">
        <f t="shared" si="0"/>
        <v>0</v>
      </c>
      <c r="H42" s="43">
        <f t="shared" si="0"/>
        <v>0</v>
      </c>
      <c r="I42" s="43">
        <f t="shared" si="0"/>
        <v>0</v>
      </c>
      <c r="J42" s="43">
        <f t="shared" si="0"/>
        <v>1</v>
      </c>
      <c r="K42" s="46"/>
      <c r="L42" s="46"/>
      <c r="M42" s="46"/>
      <c r="N42" s="46"/>
      <c r="P42" s="29" t="s">
        <v>69</v>
      </c>
      <c r="S42" s="29" t="s">
        <v>67</v>
      </c>
      <c r="U42" s="29" t="s">
        <v>5</v>
      </c>
      <c r="X42" s="29">
        <f>SUM(X43:X58)</f>
        <v>0</v>
      </c>
      <c r="Z42" s="29">
        <f>SUM(Z43:Z58)</f>
        <v>0</v>
      </c>
      <c r="AD42" s="2"/>
      <c r="AE42" s="29" t="s">
        <v>70</v>
      </c>
      <c r="AF42" s="44" t="str">
        <f t="shared" ref="AF42:AF47" si="1">D42&amp;E42&amp;F42&amp;G42&amp;H42&amp;I42&amp;J42&amp;AK42&amp;AG42</f>
        <v>1000001,</v>
      </c>
      <c r="AG42" s="27" t="s">
        <v>34</v>
      </c>
    </row>
    <row r="43" spans="1:33" x14ac:dyDescent="0.4">
      <c r="D43" s="43">
        <f t="shared" si="0"/>
        <v>1</v>
      </c>
      <c r="E43" s="43">
        <f t="shared" si="0"/>
        <v>0</v>
      </c>
      <c r="F43" s="43">
        <f t="shared" si="0"/>
        <v>0</v>
      </c>
      <c r="G43" s="43">
        <f t="shared" si="0"/>
        <v>0</v>
      </c>
      <c r="H43" s="43">
        <f t="shared" si="0"/>
        <v>0</v>
      </c>
      <c r="I43" s="43">
        <f t="shared" si="0"/>
        <v>0</v>
      </c>
      <c r="J43" s="43">
        <f t="shared" si="0"/>
        <v>1</v>
      </c>
      <c r="K43" s="46"/>
      <c r="L43" s="46"/>
      <c r="M43" s="46"/>
      <c r="N43" s="46"/>
      <c r="P43" s="7" t="s">
        <v>15</v>
      </c>
      <c r="Q43" s="29">
        <f>IF(AND(Q9&gt;=0,Q9&lt;=R9,Q9=INT(Q9)),Q9, 0)</f>
        <v>0</v>
      </c>
      <c r="R43" s="29">
        <f>IF(AND(Q9&gt;=0,Q9&lt;=R9,Q9=INT(Q9)),Q9, -1)</f>
        <v>0</v>
      </c>
      <c r="S43" s="29">
        <f>IF(R43&lt;0, 1, 0)</f>
        <v>0</v>
      </c>
      <c r="T43" s="29">
        <v>1</v>
      </c>
      <c r="U43" s="7" t="str">
        <f t="shared" ref="U43:U58" si="2">IFERROR(VLOOKUP(U9,$U$63:$V$68,2,FALSE()),"")</f>
        <v/>
      </c>
      <c r="V43" s="7" t="str">
        <f t="shared" ref="V43:V58" si="3">IF(U43&lt;&gt;"", V9, "")</f>
        <v/>
      </c>
      <c r="W43" s="29" t="str">
        <f t="shared" ref="W43:W58" si="4">IF(U43&lt;&gt;"", ",", "")</f>
        <v/>
      </c>
      <c r="X43" s="7">
        <f t="shared" ref="X43:X58" si="5">IF(AND(U43="",U9&lt;&gt;""),1,0)</f>
        <v>0</v>
      </c>
      <c r="Z43" s="28">
        <f t="shared" ref="Z43:Z58" si="6">IF(OR(U43="", AND(OR(U43=4,U43=5,U43=6), OR(V43=0,V43="")),AND(U43=1,OR(V43=1,V43=2,V43=3,V43=4)), AND(U43=2,OR(V43=0,V43=1,V43=2,V43=3)),AND(U43=3,OR(V43=0,V43=1,V43=2,V43=3,V43=4))),0, 1)</f>
        <v>0</v>
      </c>
      <c r="AA43" s="29" t="s">
        <v>71</v>
      </c>
      <c r="AD43" s="2"/>
      <c r="AE43" s="29" t="s">
        <v>70</v>
      </c>
      <c r="AF43" s="44" t="str">
        <f t="shared" si="1"/>
        <v>1000001,</v>
      </c>
      <c r="AG43" s="27" t="s">
        <v>34</v>
      </c>
    </row>
    <row r="44" spans="1:33" x14ac:dyDescent="0.4">
      <c r="D44" s="43">
        <f t="shared" si="0"/>
        <v>1</v>
      </c>
      <c r="E44" s="43">
        <f t="shared" si="0"/>
        <v>0</v>
      </c>
      <c r="F44" s="43">
        <f t="shared" si="0"/>
        <v>0</v>
      </c>
      <c r="G44" s="43">
        <f t="shared" si="0"/>
        <v>0</v>
      </c>
      <c r="H44" s="43">
        <f t="shared" si="0"/>
        <v>0</v>
      </c>
      <c r="I44" s="43">
        <f t="shared" si="0"/>
        <v>0</v>
      </c>
      <c r="J44" s="43">
        <f t="shared" si="0"/>
        <v>1</v>
      </c>
      <c r="K44" s="46"/>
      <c r="L44" s="46"/>
      <c r="M44" s="46"/>
      <c r="N44" s="46"/>
      <c r="P44" s="7" t="s">
        <v>17</v>
      </c>
      <c r="Q44" s="29">
        <f>IF(AND(Q10&gt;=0,Q10&lt;=R10,Q10=INT(Q10)),Q10, 0)</f>
        <v>0</v>
      </c>
      <c r="R44" s="29">
        <f>IF(AND(Q10&gt;=0,Q10&lt;=R10,Q10=INT(Q10)),Q10, -1)</f>
        <v>0</v>
      </c>
      <c r="S44" s="29">
        <f>IF(R44&lt;0, 1, 0)</f>
        <v>0</v>
      </c>
      <c r="T44" s="29">
        <v>2</v>
      </c>
      <c r="U44" s="7" t="str">
        <f t="shared" si="2"/>
        <v/>
      </c>
      <c r="V44" s="7" t="str">
        <f t="shared" si="3"/>
        <v/>
      </c>
      <c r="W44" s="29" t="str">
        <f t="shared" si="4"/>
        <v/>
      </c>
      <c r="X44" s="7">
        <f t="shared" si="5"/>
        <v>0</v>
      </c>
      <c r="Z44" s="28">
        <f t="shared" si="6"/>
        <v>0</v>
      </c>
      <c r="AA44" s="27" t="s">
        <v>72</v>
      </c>
      <c r="AD44" s="2"/>
      <c r="AE44" s="29" t="s">
        <v>70</v>
      </c>
      <c r="AF44" s="44" t="str">
        <f t="shared" si="1"/>
        <v>1000001,</v>
      </c>
      <c r="AG44" s="27" t="s">
        <v>34</v>
      </c>
    </row>
    <row r="45" spans="1:33" x14ac:dyDescent="0.4">
      <c r="D45" s="43">
        <f t="shared" si="0"/>
        <v>1</v>
      </c>
      <c r="E45" s="43">
        <f t="shared" si="0"/>
        <v>0</v>
      </c>
      <c r="F45" s="43">
        <f t="shared" si="0"/>
        <v>0</v>
      </c>
      <c r="G45" s="43">
        <f t="shared" si="0"/>
        <v>0</v>
      </c>
      <c r="H45" s="43">
        <f t="shared" si="0"/>
        <v>0</v>
      </c>
      <c r="I45" s="43">
        <f t="shared" si="0"/>
        <v>0</v>
      </c>
      <c r="J45" s="43">
        <f t="shared" si="0"/>
        <v>1</v>
      </c>
      <c r="K45" s="46"/>
      <c r="L45" s="46"/>
      <c r="M45" s="46"/>
      <c r="N45" s="46"/>
      <c r="P45" s="7" t="s">
        <v>19</v>
      </c>
      <c r="Q45" s="29">
        <f>IF(AND(Q11&gt;=0,Q11&lt;=R11,Q11=INT(Q11)),Q11, 0)</f>
        <v>0</v>
      </c>
      <c r="R45" s="29">
        <f>IF(AND(Q11&gt;=0,Q11&lt;=R11,Q11=INT(Q11)),Q11, -1)</f>
        <v>0</v>
      </c>
      <c r="S45" s="29">
        <f>IF(R45&lt;0, 1, 0)</f>
        <v>0</v>
      </c>
      <c r="T45" s="29">
        <v>3</v>
      </c>
      <c r="U45" s="7" t="str">
        <f t="shared" si="2"/>
        <v/>
      </c>
      <c r="V45" s="7" t="str">
        <f t="shared" si="3"/>
        <v/>
      </c>
      <c r="W45" s="29" t="str">
        <f t="shared" si="4"/>
        <v/>
      </c>
      <c r="X45" s="7">
        <f t="shared" si="5"/>
        <v>0</v>
      </c>
      <c r="Z45" s="28">
        <f t="shared" si="6"/>
        <v>0</v>
      </c>
      <c r="AA45" s="27" t="s">
        <v>73</v>
      </c>
      <c r="AD45" s="2"/>
      <c r="AE45" s="29" t="s">
        <v>70</v>
      </c>
      <c r="AF45" s="44" t="str">
        <f t="shared" si="1"/>
        <v>1000001,</v>
      </c>
      <c r="AG45" s="27" t="s">
        <v>34</v>
      </c>
    </row>
    <row r="46" spans="1:33" x14ac:dyDescent="0.4">
      <c r="D46" s="43">
        <f t="shared" si="0"/>
        <v>1</v>
      </c>
      <c r="E46" s="43">
        <f t="shared" si="0"/>
        <v>0</v>
      </c>
      <c r="F46" s="43">
        <f t="shared" si="0"/>
        <v>0</v>
      </c>
      <c r="G46" s="43">
        <f t="shared" si="0"/>
        <v>0</v>
      </c>
      <c r="H46" s="43">
        <f t="shared" si="0"/>
        <v>0</v>
      </c>
      <c r="I46" s="43">
        <f t="shared" si="0"/>
        <v>0</v>
      </c>
      <c r="J46" s="43">
        <f t="shared" si="0"/>
        <v>1</v>
      </c>
      <c r="K46" s="46"/>
      <c r="L46" s="46"/>
      <c r="M46" s="46"/>
      <c r="N46" s="46"/>
      <c r="P46" s="7" t="s">
        <v>24</v>
      </c>
      <c r="Q46" s="29">
        <f>IF(AND(Q12&gt;=0,Q12&lt;=R12,Q12=INT(Q12)),Q12, 0)</f>
        <v>0</v>
      </c>
      <c r="R46" s="29">
        <f>IF(AND(Q12&gt;=0,Q12&lt;=R12,Q12=INT(Q12)),Q12, -1)</f>
        <v>0</v>
      </c>
      <c r="S46" s="29">
        <f>IF(R46&lt;0, 1, 0)</f>
        <v>0</v>
      </c>
      <c r="T46" s="29">
        <v>4</v>
      </c>
      <c r="U46" s="7" t="str">
        <f t="shared" si="2"/>
        <v/>
      </c>
      <c r="V46" s="7" t="str">
        <f t="shared" si="3"/>
        <v/>
      </c>
      <c r="W46" s="29" t="str">
        <f t="shared" si="4"/>
        <v/>
      </c>
      <c r="X46" s="7">
        <f t="shared" si="5"/>
        <v>0</v>
      </c>
      <c r="Z46" s="28">
        <f t="shared" si="6"/>
        <v>0</v>
      </c>
      <c r="AA46" s="27" t="s">
        <v>74</v>
      </c>
      <c r="AD46" s="2"/>
      <c r="AE46" s="29" t="s">
        <v>70</v>
      </c>
      <c r="AF46" s="44" t="str">
        <f t="shared" si="1"/>
        <v>1000001,</v>
      </c>
      <c r="AG46" s="27" t="s">
        <v>34</v>
      </c>
    </row>
    <row r="47" spans="1:33" x14ac:dyDescent="0.4">
      <c r="D47" s="43">
        <f t="shared" si="0"/>
        <v>1</v>
      </c>
      <c r="E47" s="43">
        <f t="shared" si="0"/>
        <v>1</v>
      </c>
      <c r="F47" s="43">
        <f t="shared" si="0"/>
        <v>1</v>
      </c>
      <c r="G47" s="43">
        <f t="shared" si="0"/>
        <v>1</v>
      </c>
      <c r="H47" s="43">
        <f t="shared" si="0"/>
        <v>1</v>
      </c>
      <c r="I47" s="43">
        <f t="shared" si="0"/>
        <v>1</v>
      </c>
      <c r="J47" s="43">
        <f t="shared" si="0"/>
        <v>1</v>
      </c>
      <c r="K47" s="46"/>
      <c r="L47" s="46"/>
      <c r="M47" s="46"/>
      <c r="N47" s="46"/>
      <c r="P47" s="9"/>
      <c r="T47" s="29">
        <v>5</v>
      </c>
      <c r="U47" s="7" t="str">
        <f t="shared" si="2"/>
        <v/>
      </c>
      <c r="V47" s="7" t="str">
        <f t="shared" si="3"/>
        <v/>
      </c>
      <c r="W47" s="29" t="str">
        <f t="shared" si="4"/>
        <v/>
      </c>
      <c r="X47" s="7">
        <f t="shared" si="5"/>
        <v>0</v>
      </c>
      <c r="Z47" s="28">
        <f t="shared" si="6"/>
        <v>0</v>
      </c>
      <c r="AA47" s="27" t="s">
        <v>75</v>
      </c>
      <c r="AD47" s="2"/>
      <c r="AE47" s="29" t="s">
        <v>70</v>
      </c>
      <c r="AF47" s="44" t="str">
        <f t="shared" si="1"/>
        <v>1111111,</v>
      </c>
      <c r="AG47" s="27" t="s">
        <v>34</v>
      </c>
    </row>
    <row r="48" spans="1:33" x14ac:dyDescent="0.4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P48" s="29" t="s">
        <v>76</v>
      </c>
      <c r="R48" s="29" t="b">
        <f>AND(Q49:Q52)</f>
        <v>0</v>
      </c>
      <c r="S48" s="29">
        <f>IF(R48,0,1)</f>
        <v>1</v>
      </c>
      <c r="T48" s="29">
        <v>6</v>
      </c>
      <c r="U48" s="7" t="str">
        <f t="shared" si="2"/>
        <v/>
      </c>
      <c r="V48" s="7" t="str">
        <f t="shared" si="3"/>
        <v/>
      </c>
      <c r="W48" s="29" t="str">
        <f t="shared" si="4"/>
        <v/>
      </c>
      <c r="X48" s="7">
        <f t="shared" si="5"/>
        <v>0</v>
      </c>
      <c r="Z48" s="28">
        <f t="shared" si="6"/>
        <v>0</v>
      </c>
      <c r="AA48" s="9"/>
      <c r="AD48" s="2"/>
      <c r="AF48" s="58"/>
      <c r="AG48" s="27"/>
    </row>
    <row r="49" spans="3:38" x14ac:dyDescent="0.4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P49" s="7" t="s">
        <v>15</v>
      </c>
      <c r="Q49" s="29" t="b">
        <f>ISNUMBER(Q9)</f>
        <v>0</v>
      </c>
      <c r="T49" s="29">
        <v>7</v>
      </c>
      <c r="U49" s="7" t="str">
        <f t="shared" si="2"/>
        <v/>
      </c>
      <c r="V49" s="7" t="str">
        <f t="shared" si="3"/>
        <v/>
      </c>
      <c r="W49" s="29" t="str">
        <f t="shared" si="4"/>
        <v/>
      </c>
      <c r="X49" s="7">
        <f t="shared" si="5"/>
        <v>0</v>
      </c>
      <c r="Z49" s="28">
        <f t="shared" si="6"/>
        <v>0</v>
      </c>
      <c r="AA49" s="9"/>
      <c r="AD49" s="2"/>
      <c r="AF49" s="58"/>
      <c r="AG49" s="27"/>
    </row>
    <row r="50" spans="3:38" x14ac:dyDescent="0.4">
      <c r="P50" s="7" t="s">
        <v>17</v>
      </c>
      <c r="Q50" s="29" t="b">
        <f>ISNUMBER(Q10)</f>
        <v>0</v>
      </c>
      <c r="T50" s="29">
        <v>8</v>
      </c>
      <c r="U50" s="7" t="str">
        <f t="shared" si="2"/>
        <v/>
      </c>
      <c r="V50" s="7" t="str">
        <f t="shared" si="3"/>
        <v/>
      </c>
      <c r="W50" s="29" t="str">
        <f t="shared" si="4"/>
        <v/>
      </c>
      <c r="X50" s="7">
        <f t="shared" si="5"/>
        <v>0</v>
      </c>
      <c r="Z50" s="28">
        <f t="shared" si="6"/>
        <v>0</v>
      </c>
      <c r="AA50" s="9"/>
      <c r="AD50" s="2"/>
    </row>
    <row r="51" spans="3:38" x14ac:dyDescent="0.4">
      <c r="P51" s="7" t="s">
        <v>19</v>
      </c>
      <c r="Q51" s="29" t="b">
        <f>ISNUMBER(Q11)</f>
        <v>0</v>
      </c>
      <c r="T51" s="9">
        <v>9</v>
      </c>
      <c r="U51" s="7" t="str">
        <f t="shared" si="2"/>
        <v/>
      </c>
      <c r="V51" s="7" t="str">
        <f t="shared" si="3"/>
        <v/>
      </c>
      <c r="W51" s="29" t="str">
        <f t="shared" si="4"/>
        <v/>
      </c>
      <c r="X51" s="7">
        <f t="shared" si="5"/>
        <v>0</v>
      </c>
      <c r="Z51" s="28">
        <f t="shared" si="6"/>
        <v>0</v>
      </c>
      <c r="AA51" s="9"/>
      <c r="AD51" s="2"/>
      <c r="AF51" s="29" t="str">
        <f>AJ41&amp;AK41&amp;AJ42&amp;AK42&amp;AJ43&amp;AK43&amp;AJ44&amp;AK44&amp;AJ45&amp;AK45&amp;AJ46&amp;AK46&amp;AJ47&amp;AK47&amp;AJ48&amp;AK48&amp;AJ49&amp;AK49</f>
        <v/>
      </c>
    </row>
    <row r="52" spans="3:38" x14ac:dyDescent="0.4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7" t="s">
        <v>24</v>
      </c>
      <c r="Q52" s="29" t="b">
        <f>ISNUMBER(Q12)</f>
        <v>0</v>
      </c>
      <c r="T52" s="9">
        <v>10</v>
      </c>
      <c r="U52" s="7" t="str">
        <f t="shared" si="2"/>
        <v/>
      </c>
      <c r="V52" s="7" t="str">
        <f t="shared" si="3"/>
        <v/>
      </c>
      <c r="W52" s="29" t="str">
        <f t="shared" si="4"/>
        <v/>
      </c>
      <c r="X52" s="7">
        <f t="shared" si="5"/>
        <v>0</v>
      </c>
      <c r="Z52" s="28">
        <f t="shared" si="6"/>
        <v>0</v>
      </c>
      <c r="AA52" s="9"/>
      <c r="AD52" s="2"/>
      <c r="AE52" s="29" t="s">
        <v>77</v>
      </c>
      <c r="AF52" s="44" t="str">
        <f>AF41&amp;AF42&amp;AF43&amp;AF44&amp;AF45&amp;AF46&amp;AF47</f>
        <v>1111111,1000001,1000001,1000001,1000001,1000001,1111111,</v>
      </c>
    </row>
    <row r="53" spans="3:38" x14ac:dyDescent="0.4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T53" s="9">
        <v>11</v>
      </c>
      <c r="U53" s="7" t="str">
        <f t="shared" si="2"/>
        <v/>
      </c>
      <c r="V53" s="7" t="str">
        <f t="shared" si="3"/>
        <v/>
      </c>
      <c r="W53" s="29" t="str">
        <f t="shared" si="4"/>
        <v/>
      </c>
      <c r="X53" s="7">
        <f t="shared" si="5"/>
        <v>0</v>
      </c>
      <c r="Z53" s="28">
        <f t="shared" si="6"/>
        <v>0</v>
      </c>
      <c r="AA53" s="9"/>
      <c r="AD53" s="2"/>
    </row>
    <row r="54" spans="3:38" x14ac:dyDescent="0.4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30" t="s">
        <v>78</v>
      </c>
      <c r="S54" s="29">
        <f>SUM(S43:S48)</f>
        <v>1</v>
      </c>
      <c r="T54" s="9">
        <v>12</v>
      </c>
      <c r="U54" s="7" t="str">
        <f t="shared" si="2"/>
        <v/>
      </c>
      <c r="V54" s="7" t="str">
        <f t="shared" si="3"/>
        <v/>
      </c>
      <c r="W54" s="29" t="str">
        <f t="shared" si="4"/>
        <v/>
      </c>
      <c r="X54" s="7">
        <f t="shared" si="5"/>
        <v>0</v>
      </c>
      <c r="Z54" s="28">
        <f t="shared" si="6"/>
        <v>0</v>
      </c>
      <c r="AA54" s="9"/>
      <c r="AD54" s="2"/>
    </row>
    <row r="55" spans="3:38" x14ac:dyDescent="0.4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T55" s="9">
        <v>13</v>
      </c>
      <c r="U55" s="7" t="str">
        <f t="shared" si="2"/>
        <v/>
      </c>
      <c r="V55" s="7" t="str">
        <f t="shared" si="3"/>
        <v/>
      </c>
      <c r="W55" s="29" t="str">
        <f t="shared" si="4"/>
        <v/>
      </c>
      <c r="X55" s="7">
        <f t="shared" si="5"/>
        <v>0</v>
      </c>
      <c r="Z55" s="28">
        <f t="shared" si="6"/>
        <v>0</v>
      </c>
      <c r="AA55" s="9"/>
      <c r="AD55" s="2"/>
    </row>
    <row r="56" spans="3:38" x14ac:dyDescent="0.4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T56" s="9">
        <v>14</v>
      </c>
      <c r="U56" s="7" t="str">
        <f t="shared" si="2"/>
        <v/>
      </c>
      <c r="V56" s="7" t="str">
        <f t="shared" si="3"/>
        <v/>
      </c>
      <c r="W56" s="29" t="str">
        <f t="shared" si="4"/>
        <v/>
      </c>
      <c r="X56" s="7">
        <f t="shared" si="5"/>
        <v>0</v>
      </c>
      <c r="Z56" s="28">
        <f t="shared" si="6"/>
        <v>0</v>
      </c>
      <c r="AA56" s="9"/>
      <c r="AD56" s="2"/>
    </row>
    <row r="57" spans="3:38" x14ac:dyDescent="0.4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T57" s="9">
        <v>15</v>
      </c>
      <c r="U57" s="7" t="str">
        <f t="shared" si="2"/>
        <v/>
      </c>
      <c r="V57" s="7" t="str">
        <f t="shared" si="3"/>
        <v/>
      </c>
      <c r="W57" s="29" t="str">
        <f t="shared" si="4"/>
        <v/>
      </c>
      <c r="X57" s="7">
        <f t="shared" si="5"/>
        <v>0</v>
      </c>
      <c r="Z57" s="28">
        <f t="shared" si="6"/>
        <v>0</v>
      </c>
      <c r="AA57" s="9"/>
      <c r="AD57" s="2"/>
    </row>
    <row r="58" spans="3:38" x14ac:dyDescent="0.4">
      <c r="C58" s="9" t="s">
        <v>79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T58" s="9">
        <v>16</v>
      </c>
      <c r="U58" s="7" t="str">
        <f t="shared" si="2"/>
        <v/>
      </c>
      <c r="V58" s="7" t="str">
        <f t="shared" si="3"/>
        <v/>
      </c>
      <c r="W58" s="29" t="str">
        <f t="shared" si="4"/>
        <v/>
      </c>
      <c r="X58" s="7">
        <f t="shared" si="5"/>
        <v>0</v>
      </c>
      <c r="Z58" s="28">
        <f t="shared" si="6"/>
        <v>0</v>
      </c>
      <c r="AA58" s="9"/>
      <c r="AD58" s="2"/>
      <c r="AE58" s="27" t="s">
        <v>5</v>
      </c>
    </row>
    <row r="59" spans="3:38" x14ac:dyDescent="0.4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T59" s="9"/>
      <c r="U59" s="9"/>
      <c r="V59" s="9"/>
      <c r="X59" s="9"/>
      <c r="AD59" s="2"/>
      <c r="AE59" s="29" t="s">
        <v>80</v>
      </c>
      <c r="AF59" s="29" t="str">
        <f>AF60&amp;AF61&amp;AF62&amp;AF63&amp;AF64&amp;AF65&amp;AF66&amp;AF67&amp;AF68&amp;AF69&amp;AF70&amp;AF71&amp;AF72&amp;AF73&amp;AF74&amp;AF75</f>
        <v/>
      </c>
    </row>
    <row r="60" spans="3:38" x14ac:dyDescent="0.4">
      <c r="C60" s="9"/>
      <c r="D60" s="29" t="s">
        <v>8</v>
      </c>
      <c r="E60" s="29" cm="1">
        <f t="array" ref="E60">SUMPRODUCT((EXACT($D$8:$J$14,D60)*1))</f>
        <v>0</v>
      </c>
      <c r="F60" s="9"/>
      <c r="G60" s="29" t="s">
        <v>42</v>
      </c>
      <c r="H60" s="9"/>
      <c r="I60" s="9"/>
      <c r="J60" s="9"/>
      <c r="K60" s="9"/>
      <c r="L60" s="9"/>
      <c r="M60" s="9"/>
      <c r="N60" s="9"/>
      <c r="O60" s="9"/>
      <c r="X60" s="27" t="s">
        <v>5</v>
      </c>
      <c r="AD60" s="2"/>
      <c r="AF60" s="31" t="str">
        <f>IF(AG60&lt;&gt;"",AG60&amp;AH60&amp;AI60,"")</f>
        <v/>
      </c>
      <c r="AG60" s="32" t="str">
        <f t="shared" ref="AG60:AH75" si="7">U43</f>
        <v/>
      </c>
      <c r="AH60" s="33" t="str">
        <f t="shared" si="7"/>
        <v/>
      </c>
      <c r="AI60" s="34" t="str">
        <f t="shared" ref="AI60:AI75" si="8">IF(AG60&lt;&gt;"", ",", "")</f>
        <v/>
      </c>
      <c r="AJ60" s="9"/>
      <c r="AK60" s="9"/>
    </row>
    <row r="61" spans="3:38" x14ac:dyDescent="0.4">
      <c r="C61" s="9"/>
      <c r="D61" s="29" t="s">
        <v>9</v>
      </c>
      <c r="E61" s="29" cm="1">
        <f t="array" ref="E61">SUMPRODUCT((EXACT($D$8:$J$14,D61)*1))</f>
        <v>24</v>
      </c>
      <c r="F61" s="9"/>
      <c r="G61" s="29" t="s">
        <v>81</v>
      </c>
      <c r="H61" s="9"/>
      <c r="I61" s="9"/>
      <c r="J61" s="9"/>
      <c r="K61" s="9"/>
      <c r="L61" s="9"/>
      <c r="M61" s="9"/>
      <c r="N61" s="9"/>
      <c r="O61" s="9"/>
      <c r="W61" s="9"/>
      <c r="X61" s="9" t="s">
        <v>82</v>
      </c>
      <c r="AA61" s="29" t="s">
        <v>83</v>
      </c>
      <c r="AD61" s="2"/>
      <c r="AF61" s="31" t="str">
        <f t="shared" ref="AF61:AF75" si="9">IF(AF60&lt;&gt;"",IF(AG61&lt;&gt;"",AG61&amp;AH61&amp;AI61,""),"")</f>
        <v/>
      </c>
      <c r="AG61" s="35" t="str">
        <f t="shared" si="7"/>
        <v/>
      </c>
      <c r="AH61" s="9" t="str">
        <f t="shared" si="7"/>
        <v/>
      </c>
      <c r="AI61" s="36" t="str">
        <f t="shared" si="8"/>
        <v/>
      </c>
      <c r="AJ61" s="9"/>
      <c r="AK61" s="9"/>
      <c r="AL61" s="9"/>
    </row>
    <row r="62" spans="3:38" x14ac:dyDescent="0.4">
      <c r="C62" s="9"/>
      <c r="D62" s="29" t="s">
        <v>23</v>
      </c>
      <c r="E62" s="29" cm="1">
        <f t="array" ref="E62">SUMPRODUCT((EXACT($D$8:$J$14,D62)*1))</f>
        <v>0</v>
      </c>
      <c r="F62" s="9"/>
      <c r="G62" s="29" t="s">
        <v>48</v>
      </c>
      <c r="H62" s="9"/>
      <c r="I62" s="9"/>
      <c r="J62" s="9"/>
      <c r="K62" s="9"/>
      <c r="L62" s="9"/>
      <c r="M62" s="9"/>
      <c r="N62" s="9"/>
      <c r="O62" s="9"/>
      <c r="W62" s="9"/>
      <c r="X62" s="29">
        <f>SUM(X64:X78)</f>
        <v>0</v>
      </c>
      <c r="AA62" s="29" t="s">
        <v>84</v>
      </c>
      <c r="AB62" s="29">
        <f>SUM(AB64:AB69)</f>
        <v>0</v>
      </c>
      <c r="AD62" s="2"/>
      <c r="AF62" s="31" t="str">
        <f t="shared" si="9"/>
        <v/>
      </c>
      <c r="AG62" s="35" t="str">
        <f t="shared" si="7"/>
        <v/>
      </c>
      <c r="AH62" s="9" t="str">
        <f t="shared" si="7"/>
        <v/>
      </c>
      <c r="AI62" s="36" t="str">
        <f t="shared" si="8"/>
        <v/>
      </c>
      <c r="AJ62" s="9"/>
      <c r="AK62" s="9"/>
      <c r="AL62" s="9"/>
    </row>
    <row r="63" spans="3:38" x14ac:dyDescent="0.4">
      <c r="C63" s="29" t="s">
        <v>102</v>
      </c>
      <c r="D63" s="29" t="s">
        <v>103</v>
      </c>
      <c r="E63" s="29" cm="1">
        <f t="array" ref="E63">SUMPRODUCT((EXACT($D$8:$J$14,D63)*1))</f>
        <v>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29" t="s">
        <v>37</v>
      </c>
      <c r="U63" s="7" t="s">
        <v>15</v>
      </c>
      <c r="V63" s="37">
        <v>1</v>
      </c>
      <c r="W63" s="29">
        <v>1</v>
      </c>
      <c r="X63" s="38"/>
      <c r="AA63" s="29" t="s">
        <v>86</v>
      </c>
      <c r="AB63" s="29" t="s">
        <v>67</v>
      </c>
      <c r="AD63" s="2"/>
      <c r="AF63" s="31" t="str">
        <f t="shared" si="9"/>
        <v/>
      </c>
      <c r="AG63" s="35" t="str">
        <f t="shared" si="7"/>
        <v/>
      </c>
      <c r="AH63" s="9" t="str">
        <f t="shared" si="7"/>
        <v/>
      </c>
      <c r="AI63" s="36" t="str">
        <f t="shared" si="8"/>
        <v/>
      </c>
      <c r="AJ63" s="9"/>
      <c r="AK63" s="9"/>
      <c r="AL63" s="9"/>
    </row>
    <row r="64" spans="3:38" x14ac:dyDescent="0.4">
      <c r="D64" s="29" t="s">
        <v>101</v>
      </c>
      <c r="E64" s="29" cm="1">
        <f t="array" ref="E64">SUMPRODUCT((EXACT($D$8:$J$14,D64)*1))</f>
        <v>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29" t="s">
        <v>88</v>
      </c>
      <c r="Q64" s="29" t="b">
        <f>ISNUMBER(Q17)</f>
        <v>0</v>
      </c>
      <c r="U64" s="7" t="s">
        <v>17</v>
      </c>
      <c r="V64" s="37">
        <v>2</v>
      </c>
      <c r="W64" s="29">
        <v>2</v>
      </c>
      <c r="X64" s="7">
        <f t="shared" ref="X64:X78" si="10">IF(AND(U44&lt;&gt;"",U43=""),1,0)</f>
        <v>0</v>
      </c>
      <c r="Z64" s="29">
        <v>1</v>
      </c>
      <c r="AA64" s="29">
        <f t="shared" ref="AA64:AA69" si="11">COUNTIF($U$43:$U$58,Z64)</f>
        <v>0</v>
      </c>
      <c r="AB64" s="29">
        <f t="shared" ref="AB64:AB69" si="12">IF(AA64&lt;=Q9,0,1)</f>
        <v>0</v>
      </c>
      <c r="AD64" s="2"/>
      <c r="AF64" s="31" t="str">
        <f t="shared" si="9"/>
        <v/>
      </c>
      <c r="AG64" s="35" t="str">
        <f t="shared" si="7"/>
        <v/>
      </c>
      <c r="AH64" s="9" t="str">
        <f t="shared" si="7"/>
        <v/>
      </c>
      <c r="AI64" s="36" t="str">
        <f t="shared" si="8"/>
        <v/>
      </c>
      <c r="AJ64" s="9"/>
      <c r="AK64" s="9"/>
      <c r="AL64" s="9"/>
    </row>
    <row r="65" spans="3:38" x14ac:dyDescent="0.4">
      <c r="D65" s="29" t="s">
        <v>104</v>
      </c>
      <c r="E65" s="29" cm="1">
        <f t="array" ref="E65">SUMPRODUCT((EXACT($D$8:$J$14,D65)*1))</f>
        <v>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29" t="s">
        <v>90</v>
      </c>
      <c r="Q65" s="29">
        <f>IF(AND(Q64=TRUE(),Q17=INT(Q17)),0,1)</f>
        <v>1</v>
      </c>
      <c r="R65" s="29" t="s">
        <v>91</v>
      </c>
      <c r="U65" s="7" t="s">
        <v>19</v>
      </c>
      <c r="V65" s="37">
        <v>3</v>
      </c>
      <c r="W65" s="29">
        <v>3</v>
      </c>
      <c r="X65" s="7">
        <f t="shared" si="10"/>
        <v>0</v>
      </c>
      <c r="Z65" s="29">
        <v>2</v>
      </c>
      <c r="AA65" s="29">
        <f t="shared" si="11"/>
        <v>0</v>
      </c>
      <c r="AB65" s="29">
        <f t="shared" si="12"/>
        <v>0</v>
      </c>
      <c r="AD65" s="2"/>
      <c r="AF65" s="31" t="str">
        <f t="shared" si="9"/>
        <v/>
      </c>
      <c r="AG65" s="35" t="str">
        <f t="shared" si="7"/>
        <v/>
      </c>
      <c r="AH65" s="9" t="str">
        <f t="shared" si="7"/>
        <v/>
      </c>
      <c r="AI65" s="36" t="str">
        <f t="shared" si="8"/>
        <v/>
      </c>
      <c r="AJ65" s="9"/>
      <c r="AK65" s="9"/>
      <c r="AL65" s="9"/>
    </row>
    <row r="66" spans="3:38" x14ac:dyDescent="0.4">
      <c r="C66" s="29" t="s">
        <v>105</v>
      </c>
      <c r="D66" s="29" t="s">
        <v>35</v>
      </c>
      <c r="E66" s="29" cm="1">
        <f t="array" ref="E66">SUMPRODUCT((EXACT($D$8:$J$14,D66)*1))</f>
        <v>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29" t="s">
        <v>92</v>
      </c>
      <c r="Q66" s="29">
        <f>IF(AND(Q64=TRUE(),Q17&gt;=1,Q17&lt;=16),0,1)</f>
        <v>1</v>
      </c>
      <c r="R66" s="29" t="s">
        <v>91</v>
      </c>
      <c r="U66" s="7" t="s">
        <v>24</v>
      </c>
      <c r="V66" s="37">
        <v>4</v>
      </c>
      <c r="W66" s="29">
        <v>4</v>
      </c>
      <c r="X66" s="7">
        <f t="shared" si="10"/>
        <v>0</v>
      </c>
      <c r="Z66" s="29">
        <v>3</v>
      </c>
      <c r="AA66" s="29">
        <f t="shared" si="11"/>
        <v>0</v>
      </c>
      <c r="AB66" s="29">
        <f t="shared" si="12"/>
        <v>0</v>
      </c>
      <c r="AD66" s="2"/>
      <c r="AF66" s="31" t="str">
        <f t="shared" si="9"/>
        <v/>
      </c>
      <c r="AG66" s="35" t="str">
        <f t="shared" si="7"/>
        <v/>
      </c>
      <c r="AH66" s="9" t="str">
        <f t="shared" si="7"/>
        <v/>
      </c>
      <c r="AI66" s="36" t="str">
        <f t="shared" si="8"/>
        <v/>
      </c>
      <c r="AJ66" s="9"/>
      <c r="AK66" s="9"/>
      <c r="AL66" s="9"/>
    </row>
    <row r="67" spans="3:38" x14ac:dyDescent="0.4">
      <c r="D67" s="29" t="s">
        <v>111</v>
      </c>
      <c r="E67" s="29" cm="1">
        <f t="array" ref="E67">SUMPRODUCT((EXACT($D$8:$J$14,D67)*1))</f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29" t="s">
        <v>78</v>
      </c>
      <c r="Q67" s="29" t="b">
        <f>OR(Q65,Q66)</f>
        <v>1</v>
      </c>
      <c r="R67" s="29" t="s">
        <v>93</v>
      </c>
      <c r="U67" s="7" t="s">
        <v>28</v>
      </c>
      <c r="V67" s="37">
        <v>5</v>
      </c>
      <c r="W67" s="29">
        <v>5</v>
      </c>
      <c r="X67" s="7">
        <f t="shared" si="10"/>
        <v>0</v>
      </c>
      <c r="Z67" s="29">
        <v>4</v>
      </c>
      <c r="AA67" s="29">
        <f t="shared" si="11"/>
        <v>0</v>
      </c>
      <c r="AB67" s="29">
        <f t="shared" si="12"/>
        <v>0</v>
      </c>
      <c r="AD67" s="2"/>
      <c r="AF67" s="31" t="str">
        <f t="shared" si="9"/>
        <v/>
      </c>
      <c r="AG67" s="35" t="str">
        <f t="shared" si="7"/>
        <v/>
      </c>
      <c r="AH67" s="9" t="str">
        <f t="shared" si="7"/>
        <v/>
      </c>
      <c r="AI67" s="36" t="str">
        <f t="shared" si="8"/>
        <v/>
      </c>
      <c r="AJ67" s="9"/>
      <c r="AK67" s="9"/>
      <c r="AL67" s="9"/>
    </row>
    <row r="68" spans="3:38" x14ac:dyDescent="0.4">
      <c r="D68" s="29" t="s">
        <v>112</v>
      </c>
      <c r="E68" s="29" cm="1">
        <f t="array" ref="E68">SUMPRODUCT((EXACT($D$8:$J$14,D68)*1))</f>
        <v>0</v>
      </c>
      <c r="U68" s="7" t="s">
        <v>31</v>
      </c>
      <c r="V68" s="37">
        <v>6</v>
      </c>
      <c r="W68" s="29">
        <v>6</v>
      </c>
      <c r="X68" s="7">
        <f t="shared" si="10"/>
        <v>0</v>
      </c>
      <c r="Z68" s="29">
        <v>5</v>
      </c>
      <c r="AA68" s="29">
        <f t="shared" si="11"/>
        <v>0</v>
      </c>
      <c r="AB68" s="29">
        <f t="shared" si="12"/>
        <v>0</v>
      </c>
      <c r="AD68" s="2"/>
      <c r="AF68" s="31" t="str">
        <f t="shared" si="9"/>
        <v/>
      </c>
      <c r="AG68" s="35" t="str">
        <f t="shared" si="7"/>
        <v/>
      </c>
      <c r="AH68" s="9" t="str">
        <f t="shared" si="7"/>
        <v/>
      </c>
      <c r="AI68" s="36" t="str">
        <f t="shared" si="8"/>
        <v/>
      </c>
      <c r="AJ68" s="9"/>
      <c r="AK68" s="9"/>
      <c r="AL68" s="9"/>
    </row>
    <row r="69" spans="3:38" x14ac:dyDescent="0.4">
      <c r="D69" s="29" t="s">
        <v>113</v>
      </c>
      <c r="E69" s="29" cm="1">
        <f t="array" ref="E69">SUMPRODUCT((EXACT($D$8:$J$14,D69)*1))</f>
        <v>0</v>
      </c>
      <c r="W69" s="29">
        <v>7</v>
      </c>
      <c r="X69" s="7">
        <f t="shared" si="10"/>
        <v>0</v>
      </c>
      <c r="Z69" s="29">
        <v>6</v>
      </c>
      <c r="AA69" s="29">
        <f t="shared" si="11"/>
        <v>0</v>
      </c>
      <c r="AB69" s="29">
        <f t="shared" si="12"/>
        <v>0</v>
      </c>
      <c r="AD69" s="2"/>
      <c r="AF69" s="31" t="str">
        <f t="shared" si="9"/>
        <v/>
      </c>
      <c r="AG69" s="35" t="str">
        <f t="shared" si="7"/>
        <v/>
      </c>
      <c r="AH69" s="9" t="str">
        <f t="shared" si="7"/>
        <v/>
      </c>
      <c r="AI69" s="36" t="str">
        <f t="shared" si="8"/>
        <v/>
      </c>
      <c r="AJ69" s="9"/>
      <c r="AK69" s="9"/>
      <c r="AL69" s="9"/>
    </row>
    <row r="70" spans="3:38" x14ac:dyDescent="0.4">
      <c r="D70" s="29" t="s">
        <v>100</v>
      </c>
      <c r="E70" s="29" cm="1">
        <f t="array" ref="E70">SUMPRODUCT((EXACT($D$8:$J$14,D70)*1))</f>
        <v>0</v>
      </c>
      <c r="W70" s="29">
        <v>8</v>
      </c>
      <c r="X70" s="7">
        <f t="shared" si="10"/>
        <v>0</v>
      </c>
      <c r="AA70" s="9"/>
      <c r="AD70" s="2"/>
      <c r="AF70" s="31" t="str">
        <f t="shared" si="9"/>
        <v/>
      </c>
      <c r="AG70" s="35" t="str">
        <f t="shared" si="7"/>
        <v/>
      </c>
      <c r="AH70" s="9" t="str">
        <f t="shared" si="7"/>
        <v/>
      </c>
      <c r="AI70" s="36" t="str">
        <f t="shared" si="8"/>
        <v/>
      </c>
      <c r="AJ70" s="9"/>
      <c r="AK70" s="9"/>
      <c r="AL70" s="9"/>
    </row>
    <row r="71" spans="3:38" x14ac:dyDescent="0.4">
      <c r="D71" s="29" t="s">
        <v>114</v>
      </c>
      <c r="E71" s="29" cm="1">
        <f t="array" ref="E71">SUMPRODUCT((EXACT($D$8:$J$14,D71)*1))</f>
        <v>0</v>
      </c>
      <c r="U71" s="9"/>
      <c r="V71" s="9"/>
      <c r="W71" s="9">
        <v>9</v>
      </c>
      <c r="X71" s="7">
        <f t="shared" si="10"/>
        <v>0</v>
      </c>
      <c r="Y71" s="9"/>
      <c r="AA71" s="9"/>
      <c r="AD71" s="2"/>
      <c r="AF71" s="31" t="str">
        <f t="shared" si="9"/>
        <v/>
      </c>
      <c r="AG71" s="35" t="str">
        <f t="shared" si="7"/>
        <v/>
      </c>
      <c r="AH71" s="9" t="str">
        <f t="shared" si="7"/>
        <v/>
      </c>
      <c r="AI71" s="36" t="str">
        <f t="shared" si="8"/>
        <v/>
      </c>
    </row>
    <row r="72" spans="3:38" x14ac:dyDescent="0.4">
      <c r="S72" s="29" t="s">
        <v>94</v>
      </c>
      <c r="U72" s="9"/>
      <c r="V72" s="9"/>
      <c r="W72" s="29">
        <v>10</v>
      </c>
      <c r="X72" s="7">
        <f t="shared" si="10"/>
        <v>0</v>
      </c>
      <c r="AA72" s="9"/>
      <c r="AD72" s="2"/>
      <c r="AF72" s="31" t="str">
        <f t="shared" si="9"/>
        <v/>
      </c>
      <c r="AG72" s="35" t="str">
        <f t="shared" si="7"/>
        <v/>
      </c>
      <c r="AH72" s="9" t="str">
        <f t="shared" si="7"/>
        <v/>
      </c>
      <c r="AI72" s="36" t="str">
        <f t="shared" si="8"/>
        <v/>
      </c>
    </row>
    <row r="73" spans="3:38" x14ac:dyDescent="0.4">
      <c r="D73" s="29" t="s">
        <v>85</v>
      </c>
      <c r="E73" s="29" cm="1">
        <f t="array" ref="E73">SUMPRODUCT((EXACT($D$8:$J$14,"")*1))</f>
        <v>25</v>
      </c>
      <c r="P73" s="7" t="s">
        <v>43</v>
      </c>
      <c r="Q73" s="29">
        <v>0</v>
      </c>
      <c r="S73" s="29">
        <f>COUNTIF($Q$19,P73)</f>
        <v>0</v>
      </c>
      <c r="U73" s="9"/>
      <c r="V73" s="9"/>
      <c r="W73" s="9">
        <v>11</v>
      </c>
      <c r="X73" s="7">
        <f t="shared" si="10"/>
        <v>0</v>
      </c>
      <c r="Y73" s="9"/>
      <c r="AA73" s="9"/>
      <c r="AD73" s="2"/>
      <c r="AF73" s="31" t="str">
        <f t="shared" si="9"/>
        <v/>
      </c>
      <c r="AG73" s="35" t="str">
        <f t="shared" si="7"/>
        <v/>
      </c>
      <c r="AH73" s="9" t="str">
        <f t="shared" si="7"/>
        <v/>
      </c>
      <c r="AI73" s="36" t="str">
        <f t="shared" si="8"/>
        <v/>
      </c>
    </row>
    <row r="74" spans="3:38" x14ac:dyDescent="0.4">
      <c r="D74" s="29" t="s">
        <v>87</v>
      </c>
      <c r="E74" s="29">
        <f>SUM(E60:E73)</f>
        <v>49</v>
      </c>
      <c r="P74" s="7" t="s">
        <v>39</v>
      </c>
      <c r="Q74" s="29">
        <v>1</v>
      </c>
      <c r="S74" s="29">
        <f>COUNTIF($Q$19,P74)</f>
        <v>0</v>
      </c>
      <c r="U74" s="9"/>
      <c r="V74" s="9"/>
      <c r="W74" s="29">
        <v>12</v>
      </c>
      <c r="X74" s="7">
        <f t="shared" si="10"/>
        <v>0</v>
      </c>
      <c r="AA74" s="9"/>
      <c r="AD74" s="2"/>
      <c r="AF74" s="31" t="str">
        <f t="shared" si="9"/>
        <v/>
      </c>
      <c r="AG74" s="35" t="str">
        <f t="shared" si="7"/>
        <v/>
      </c>
      <c r="AH74" s="9" t="str">
        <f t="shared" si="7"/>
        <v/>
      </c>
      <c r="AI74" s="36" t="str">
        <f t="shared" si="8"/>
        <v/>
      </c>
    </row>
    <row r="75" spans="3:38" x14ac:dyDescent="0.4">
      <c r="D75" s="29" t="s">
        <v>89</v>
      </c>
      <c r="E75" s="29">
        <f>7*7 - E74</f>
        <v>0</v>
      </c>
      <c r="P75" s="7" t="s">
        <v>49</v>
      </c>
      <c r="Q75" s="29">
        <v>2</v>
      </c>
      <c r="S75" s="29">
        <f>COUNTIF($Q$19,P75)</f>
        <v>0</v>
      </c>
      <c r="U75" s="9"/>
      <c r="V75" s="9"/>
      <c r="W75" s="9">
        <v>13</v>
      </c>
      <c r="X75" s="7">
        <f t="shared" si="10"/>
        <v>0</v>
      </c>
      <c r="Y75" s="9"/>
      <c r="AA75" s="9"/>
      <c r="AD75" s="2"/>
      <c r="AF75" s="31" t="str">
        <f t="shared" si="9"/>
        <v/>
      </c>
      <c r="AG75" s="39" t="str">
        <f t="shared" si="7"/>
        <v/>
      </c>
      <c r="AH75" s="40" t="str">
        <f t="shared" si="7"/>
        <v/>
      </c>
      <c r="AI75" s="41" t="str">
        <f t="shared" si="8"/>
        <v/>
      </c>
    </row>
    <row r="76" spans="3:38" x14ac:dyDescent="0.4">
      <c r="E76" s="29">
        <f>E62+E65+E68+E71</f>
        <v>0</v>
      </c>
      <c r="F76" s="29" t="s">
        <v>106</v>
      </c>
      <c r="P76" s="7" t="s">
        <v>52</v>
      </c>
      <c r="Q76" s="29">
        <v>3</v>
      </c>
      <c r="S76" s="29">
        <f>COUNTIF($Q$19,P76)</f>
        <v>0</v>
      </c>
      <c r="U76" s="9"/>
      <c r="V76" s="9"/>
      <c r="W76" s="29">
        <v>14</v>
      </c>
      <c r="X76" s="7">
        <f t="shared" si="10"/>
        <v>0</v>
      </c>
      <c r="AA76" s="9"/>
      <c r="AD76" s="2"/>
      <c r="AG76" s="9"/>
      <c r="AH76" s="9"/>
      <c r="AI76" s="9"/>
    </row>
    <row r="77" spans="3:38" x14ac:dyDescent="0.4">
      <c r="P77" s="9"/>
      <c r="U77" s="9"/>
      <c r="V77" s="9"/>
      <c r="W77" s="9">
        <v>15</v>
      </c>
      <c r="X77" s="7">
        <f t="shared" si="10"/>
        <v>0</v>
      </c>
      <c r="Y77" s="9"/>
      <c r="AA77" s="9"/>
      <c r="AD77" s="2"/>
      <c r="AG77" s="9"/>
      <c r="AH77" s="9"/>
      <c r="AI77" s="9"/>
    </row>
    <row r="78" spans="3:38" x14ac:dyDescent="0.4">
      <c r="P78" s="9"/>
      <c r="R78" s="29" t="s">
        <v>87</v>
      </c>
      <c r="S78" s="29">
        <f>SUM(S73:S76)</f>
        <v>0</v>
      </c>
      <c r="U78" s="9"/>
      <c r="W78" s="29">
        <v>16</v>
      </c>
      <c r="X78" s="7">
        <f t="shared" si="10"/>
        <v>0</v>
      </c>
      <c r="AA78" s="9"/>
      <c r="AD78" s="2"/>
    </row>
    <row r="79" spans="3:38" x14ac:dyDescent="0.4">
      <c r="U79" s="9"/>
      <c r="AD79" s="2"/>
    </row>
    <row r="80" spans="3:38" x14ac:dyDescent="0.4">
      <c r="U80" s="9"/>
      <c r="AD80" s="2"/>
    </row>
    <row r="81" spans="21:30" x14ac:dyDescent="0.4">
      <c r="U81" s="9"/>
      <c r="AD81" s="2"/>
    </row>
    <row r="82" spans="21:30" x14ac:dyDescent="0.4">
      <c r="U82" s="9"/>
      <c r="AD82" s="2"/>
    </row>
    <row r="83" spans="21:30" x14ac:dyDescent="0.4">
      <c r="AD83" s="2"/>
    </row>
    <row r="84" spans="21:30" x14ac:dyDescent="0.4">
      <c r="AD84" s="2"/>
    </row>
    <row r="85" spans="21:30" x14ac:dyDescent="0.4">
      <c r="AD85" s="2"/>
    </row>
    <row r="86" spans="21:30" x14ac:dyDescent="0.4">
      <c r="AD86" s="2"/>
    </row>
    <row r="87" spans="21:30" x14ac:dyDescent="0.4">
      <c r="AD87" s="2"/>
    </row>
    <row r="88" spans="21:30" x14ac:dyDescent="0.4">
      <c r="AD88" s="2"/>
    </row>
    <row r="89" spans="21:30" x14ac:dyDescent="0.4">
      <c r="Y89" s="9"/>
      <c r="AD89" s="2"/>
    </row>
    <row r="90" spans="21:30" x14ac:dyDescent="0.4">
      <c r="Y90" s="9"/>
      <c r="AD90" s="2"/>
    </row>
    <row r="91" spans="21:30" x14ac:dyDescent="0.4">
      <c r="Y91" s="9"/>
      <c r="AD91" s="2"/>
    </row>
    <row r="92" spans="21:30" x14ac:dyDescent="0.4">
      <c r="Y92" s="9"/>
      <c r="AD92" s="2"/>
    </row>
    <row r="93" spans="21:30" x14ac:dyDescent="0.4">
      <c r="Y93" s="9"/>
      <c r="AD93" s="2"/>
    </row>
    <row r="94" spans="21:30" x14ac:dyDescent="0.4">
      <c r="Y94" s="9"/>
      <c r="AD94" s="2"/>
    </row>
    <row r="95" spans="21:30" x14ac:dyDescent="0.4">
      <c r="Y95" s="9"/>
      <c r="AD95" s="2"/>
    </row>
    <row r="96" spans="21:30" x14ac:dyDescent="0.4">
      <c r="Y96" s="9"/>
      <c r="AD96" s="2"/>
    </row>
    <row r="97" spans="30:30" x14ac:dyDescent="0.4">
      <c r="AD97" s="2"/>
    </row>
    <row r="98" spans="30:30" x14ac:dyDescent="0.4">
      <c r="AD98" s="2"/>
    </row>
  </sheetData>
  <phoneticPr fontId="4"/>
  <conditionalFormatting sqref="C33:Y33 C34:D34 H34:Y34 C37:Y37 C36:D36 O36:Y36 C35:Y35">
    <cfRule type="expression" dxfId="3" priority="1">
      <formula>(C33="エラー有")</formula>
    </cfRule>
  </conditionalFormatting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98"/>
  <sheetViews>
    <sheetView zoomScaleNormal="100" workbookViewId="0"/>
  </sheetViews>
  <sheetFormatPr defaultColWidth="8.625" defaultRowHeight="18.75" x14ac:dyDescent="0.4"/>
  <cols>
    <col min="1" max="1" width="2.75" customWidth="1"/>
    <col min="2" max="2" width="3" customWidth="1"/>
    <col min="3" max="3" width="4.5" customWidth="1"/>
    <col min="4" max="12" width="3.625" customWidth="1"/>
    <col min="13" max="14" width="3.625" style="29" customWidth="1"/>
    <col min="16" max="16" width="17.25" customWidth="1"/>
    <col min="17" max="17" width="6.625" customWidth="1"/>
    <col min="18" max="18" width="6.375" customWidth="1"/>
    <col min="20" max="20" width="4" customWidth="1"/>
    <col min="21" max="21" width="12.25" customWidth="1"/>
    <col min="23" max="23" width="12.5" customWidth="1"/>
    <col min="26" max="26" width="12" customWidth="1"/>
    <col min="27" max="27" width="12.875" customWidth="1"/>
    <col min="29" max="29" width="4.875" customWidth="1"/>
    <col min="30" max="30" width="9" style="1" customWidth="1"/>
    <col min="31" max="31" width="24.875" customWidth="1"/>
    <col min="32" max="32" width="11" customWidth="1"/>
  </cols>
  <sheetData>
    <row r="1" spans="3:33" x14ac:dyDescent="0.4">
      <c r="D1" s="29" t="s">
        <v>138</v>
      </c>
      <c r="W1" s="29" t="s">
        <v>144</v>
      </c>
      <c r="AD1" s="2"/>
      <c r="AE1" t="s">
        <v>0</v>
      </c>
    </row>
    <row r="2" spans="3:33" x14ac:dyDescent="0.4">
      <c r="D2" t="s">
        <v>99</v>
      </c>
      <c r="P2" t="s">
        <v>1</v>
      </c>
      <c r="Q2" s="1"/>
      <c r="U2" s="3" t="s">
        <v>2</v>
      </c>
      <c r="V2" s="3"/>
      <c r="W2" s="4" t="e">
        <f>HYPERLINK(AF4,AF4)</f>
        <v>#N/A</v>
      </c>
      <c r="AD2" s="2"/>
    </row>
    <row r="3" spans="3:33" x14ac:dyDescent="0.4">
      <c r="P3" s="43"/>
      <c r="U3" s="59" t="s">
        <v>110</v>
      </c>
      <c r="V3" s="3"/>
      <c r="W3" s="4" t="e">
        <f>HYPERLINK(AF5,AF5)</f>
        <v>#N/A</v>
      </c>
      <c r="AD3" s="2"/>
    </row>
    <row r="4" spans="3:33" x14ac:dyDescent="0.4">
      <c r="P4" s="5"/>
      <c r="U4" s="1"/>
      <c r="V4" s="1"/>
      <c r="W4" s="29" t="s">
        <v>109</v>
      </c>
      <c r="X4" s="1"/>
      <c r="AD4" s="2"/>
      <c r="AE4" s="3" t="s">
        <v>2</v>
      </c>
      <c r="AF4" s="3" t="e">
        <f>AF27&amp;AF28&amp;AF29</f>
        <v>#N/A</v>
      </c>
    </row>
    <row r="5" spans="3:33" s="29" customFormat="1" x14ac:dyDescent="0.4">
      <c r="P5" s="9"/>
      <c r="S5" s="29" t="s">
        <v>136</v>
      </c>
      <c r="AD5" s="2"/>
      <c r="AE5" s="59" t="s">
        <v>110</v>
      </c>
      <c r="AF5" s="3" t="e">
        <f>AF27&amp;AF28&amp;AF29&amp;AF30</f>
        <v>#N/A</v>
      </c>
    </row>
    <row r="6" spans="3:33" x14ac:dyDescent="0.4">
      <c r="C6" t="s">
        <v>4</v>
      </c>
      <c r="U6" t="s">
        <v>5</v>
      </c>
      <c r="AD6" s="2"/>
    </row>
    <row r="7" spans="3:33" x14ac:dyDescent="0.4">
      <c r="D7">
        <v>1</v>
      </c>
      <c r="E7">
        <v>2</v>
      </c>
      <c r="F7">
        <v>3</v>
      </c>
      <c r="G7">
        <v>4</v>
      </c>
      <c r="H7">
        <v>5</v>
      </c>
      <c r="I7">
        <v>6</v>
      </c>
      <c r="J7">
        <v>7</v>
      </c>
      <c r="K7">
        <v>8</v>
      </c>
      <c r="L7">
        <v>9</v>
      </c>
      <c r="P7" t="s">
        <v>6</v>
      </c>
      <c r="U7" t="s">
        <v>7</v>
      </c>
      <c r="AD7" s="2"/>
    </row>
    <row r="8" spans="3:33" x14ac:dyDescent="0.4">
      <c r="C8">
        <v>1</v>
      </c>
      <c r="D8" s="42" t="s">
        <v>135</v>
      </c>
      <c r="E8" s="42" t="s">
        <v>135</v>
      </c>
      <c r="F8" s="42" t="s">
        <v>135</v>
      </c>
      <c r="G8" s="42" t="s">
        <v>135</v>
      </c>
      <c r="H8" s="42" t="s">
        <v>135</v>
      </c>
      <c r="I8" s="42" t="s">
        <v>135</v>
      </c>
      <c r="J8" s="42" t="s">
        <v>135</v>
      </c>
      <c r="K8" s="42" t="s">
        <v>135</v>
      </c>
      <c r="L8" s="42" t="s">
        <v>135</v>
      </c>
      <c r="M8" s="45"/>
      <c r="N8" s="45"/>
      <c r="P8" s="6" t="s">
        <v>10</v>
      </c>
      <c r="Q8" s="6" t="s">
        <v>11</v>
      </c>
      <c r="R8" s="7" t="s">
        <v>12</v>
      </c>
      <c r="U8" s="8" t="s">
        <v>10</v>
      </c>
      <c r="V8" s="7" t="s">
        <v>13</v>
      </c>
      <c r="X8" t="s">
        <v>14</v>
      </c>
      <c r="AC8" s="5"/>
      <c r="AD8" s="2"/>
    </row>
    <row r="9" spans="3:33" x14ac:dyDescent="0.4">
      <c r="C9">
        <v>2</v>
      </c>
      <c r="D9" s="42" t="s">
        <v>135</v>
      </c>
      <c r="E9" s="42"/>
      <c r="F9" s="42"/>
      <c r="G9" s="42"/>
      <c r="H9" s="42"/>
      <c r="I9" s="42"/>
      <c r="J9" s="42"/>
      <c r="K9" s="42"/>
      <c r="L9" s="42" t="s">
        <v>135</v>
      </c>
      <c r="M9" s="45"/>
      <c r="N9" s="45"/>
      <c r="P9" s="6" t="s">
        <v>15</v>
      </c>
      <c r="Q9" s="43"/>
      <c r="R9" s="6">
        <v>4</v>
      </c>
      <c r="T9">
        <v>1</v>
      </c>
      <c r="U9" s="43"/>
      <c r="V9" s="43"/>
      <c r="X9" s="6" t="s">
        <v>10</v>
      </c>
      <c r="Y9" s="6" t="s">
        <v>16</v>
      </c>
      <c r="AC9" s="9"/>
      <c r="AD9" s="2"/>
      <c r="AG9" s="29" t="s">
        <v>139</v>
      </c>
    </row>
    <row r="10" spans="3:33" x14ac:dyDescent="0.4">
      <c r="C10">
        <v>3</v>
      </c>
      <c r="D10" s="42" t="s">
        <v>135</v>
      </c>
      <c r="E10" s="42"/>
      <c r="F10" s="42"/>
      <c r="G10" s="42"/>
      <c r="H10" s="42"/>
      <c r="I10" s="42"/>
      <c r="J10" s="42"/>
      <c r="K10" s="42"/>
      <c r="L10" s="42" t="s">
        <v>135</v>
      </c>
      <c r="M10" s="45"/>
      <c r="N10" s="45"/>
      <c r="P10" s="6" t="s">
        <v>17</v>
      </c>
      <c r="Q10" s="43"/>
      <c r="R10" s="10">
        <v>4</v>
      </c>
      <c r="T10">
        <v>2</v>
      </c>
      <c r="U10" s="43"/>
      <c r="V10" s="43"/>
      <c r="X10" s="6" t="s">
        <v>15</v>
      </c>
      <c r="Y10" s="6" t="s">
        <v>18</v>
      </c>
      <c r="AC10" s="9"/>
      <c r="AD10" s="2"/>
      <c r="AG10" s="29" t="s">
        <v>108</v>
      </c>
    </row>
    <row r="11" spans="3:33" ht="18.75" customHeight="1" x14ac:dyDescent="0.4">
      <c r="C11">
        <v>4</v>
      </c>
      <c r="D11" s="42" t="s">
        <v>135</v>
      </c>
      <c r="E11" s="42"/>
      <c r="F11" s="42"/>
      <c r="G11" s="42"/>
      <c r="H11" s="42"/>
      <c r="I11" s="42"/>
      <c r="J11" s="42"/>
      <c r="K11" s="42"/>
      <c r="L11" s="42" t="s">
        <v>135</v>
      </c>
      <c r="M11" s="45"/>
      <c r="N11" s="45"/>
      <c r="P11" s="6" t="s">
        <v>19</v>
      </c>
      <c r="Q11" s="43"/>
      <c r="R11" s="10">
        <v>2</v>
      </c>
      <c r="T11">
        <v>3</v>
      </c>
      <c r="U11" s="43"/>
      <c r="V11" s="43"/>
      <c r="X11" s="6" t="s">
        <v>17</v>
      </c>
      <c r="Y11" s="6" t="s">
        <v>20</v>
      </c>
      <c r="AC11" s="9"/>
      <c r="AD11" s="2"/>
      <c r="AE11" t="s">
        <v>21</v>
      </c>
      <c r="AF11" t="s">
        <v>22</v>
      </c>
    </row>
    <row r="12" spans="3:33" ht="18.75" customHeight="1" x14ac:dyDescent="0.4">
      <c r="C12">
        <v>5</v>
      </c>
      <c r="D12" s="42" t="s">
        <v>135</v>
      </c>
      <c r="E12" s="42"/>
      <c r="F12" s="42"/>
      <c r="G12" s="42"/>
      <c r="H12" s="42"/>
      <c r="I12" s="42"/>
      <c r="J12" s="42"/>
      <c r="K12" s="42"/>
      <c r="L12" s="42" t="s">
        <v>135</v>
      </c>
      <c r="M12" s="45"/>
      <c r="N12" s="45"/>
      <c r="P12" s="6" t="s">
        <v>24</v>
      </c>
      <c r="Q12" s="43"/>
      <c r="R12" s="6">
        <v>2</v>
      </c>
      <c r="T12">
        <v>4</v>
      </c>
      <c r="U12" s="43"/>
      <c r="V12" s="43"/>
      <c r="X12" s="6" t="s">
        <v>19</v>
      </c>
      <c r="Y12" s="6" t="s">
        <v>25</v>
      </c>
      <c r="AC12" s="9"/>
      <c r="AD12" s="2"/>
      <c r="AE12" t="s">
        <v>26</v>
      </c>
      <c r="AF12" t="s">
        <v>27</v>
      </c>
    </row>
    <row r="13" spans="3:33" ht="18.75" customHeight="1" x14ac:dyDescent="0.4">
      <c r="C13">
        <v>6</v>
      </c>
      <c r="D13" s="42" t="s">
        <v>135</v>
      </c>
      <c r="E13" s="42"/>
      <c r="F13" s="42"/>
      <c r="G13" s="42"/>
      <c r="H13" s="42"/>
      <c r="I13" s="42"/>
      <c r="J13" s="42"/>
      <c r="K13" s="42"/>
      <c r="L13" s="42" t="s">
        <v>135</v>
      </c>
      <c r="M13" s="45"/>
      <c r="N13" s="45"/>
      <c r="P13" s="11" t="s">
        <v>28</v>
      </c>
      <c r="Q13" s="11">
        <f>Q12</f>
        <v>0</v>
      </c>
      <c r="R13" s="11">
        <f>Q13</f>
        <v>0</v>
      </c>
      <c r="T13">
        <v>5</v>
      </c>
      <c r="U13" s="43"/>
      <c r="V13" s="43"/>
      <c r="X13" s="6" t="s">
        <v>24</v>
      </c>
      <c r="Y13" s="12">
        <v>0</v>
      </c>
      <c r="AC13" s="9"/>
      <c r="AD13" s="2"/>
      <c r="AE13" t="s">
        <v>29</v>
      </c>
      <c r="AF13" t="s">
        <v>30</v>
      </c>
    </row>
    <row r="14" spans="3:33" x14ac:dyDescent="0.4">
      <c r="C14">
        <v>7</v>
      </c>
      <c r="D14" s="42" t="s">
        <v>135</v>
      </c>
      <c r="E14" s="42"/>
      <c r="F14" s="42"/>
      <c r="G14" s="42"/>
      <c r="H14" s="42"/>
      <c r="I14" s="42"/>
      <c r="J14" s="42"/>
      <c r="K14" s="42"/>
      <c r="L14" s="42" t="s">
        <v>135</v>
      </c>
      <c r="M14" s="45"/>
      <c r="N14" s="45"/>
      <c r="P14" s="11" t="s">
        <v>31</v>
      </c>
      <c r="Q14" s="52">
        <f>Q11+Q12</f>
        <v>0</v>
      </c>
      <c r="R14" s="52">
        <f>Q14</f>
        <v>0</v>
      </c>
      <c r="T14">
        <v>6</v>
      </c>
      <c r="U14" s="43"/>
      <c r="V14" s="43"/>
      <c r="X14" s="6" t="s">
        <v>28</v>
      </c>
      <c r="Y14" s="12">
        <v>0</v>
      </c>
      <c r="AC14" s="9"/>
      <c r="AD14" s="2"/>
      <c r="AE14" t="s">
        <v>32</v>
      </c>
      <c r="AF14" s="13" t="s">
        <v>33</v>
      </c>
      <c r="AG14" t="s">
        <v>34</v>
      </c>
    </row>
    <row r="15" spans="3:33" x14ac:dyDescent="0.4">
      <c r="C15">
        <v>8</v>
      </c>
      <c r="D15" s="42" t="s">
        <v>135</v>
      </c>
      <c r="E15" s="42"/>
      <c r="F15" s="42"/>
      <c r="G15" s="42"/>
      <c r="H15" s="42"/>
      <c r="I15" s="42"/>
      <c r="J15" s="42"/>
      <c r="K15" s="42"/>
      <c r="L15" s="42" t="s">
        <v>135</v>
      </c>
      <c r="M15" s="45"/>
      <c r="N15" s="45"/>
      <c r="T15">
        <v>7</v>
      </c>
      <c r="U15" s="43"/>
      <c r="V15" s="43"/>
      <c r="X15" s="6" t="s">
        <v>31</v>
      </c>
      <c r="Y15" s="12">
        <v>0</v>
      </c>
      <c r="AC15" s="9"/>
      <c r="AD15" s="2"/>
      <c r="AE15" t="s">
        <v>6</v>
      </c>
      <c r="AF15" s="14" t="str">
        <f>Q43&amp;Q44&amp;Q45&amp;Q46</f>
        <v>0000</v>
      </c>
      <c r="AG15" t="s">
        <v>34</v>
      </c>
    </row>
    <row r="16" spans="3:33" x14ac:dyDescent="0.4">
      <c r="C16">
        <v>9</v>
      </c>
      <c r="D16" s="42" t="s">
        <v>135</v>
      </c>
      <c r="E16" s="42" t="s">
        <v>135</v>
      </c>
      <c r="F16" s="42" t="s">
        <v>135</v>
      </c>
      <c r="G16" s="42" t="s">
        <v>135</v>
      </c>
      <c r="H16" s="42" t="s">
        <v>135</v>
      </c>
      <c r="I16" s="42" t="s">
        <v>135</v>
      </c>
      <c r="J16" s="42" t="s">
        <v>135</v>
      </c>
      <c r="K16" s="42" t="s">
        <v>135</v>
      </c>
      <c r="L16" s="42" t="s">
        <v>135</v>
      </c>
      <c r="M16" s="45"/>
      <c r="N16" s="45"/>
      <c r="T16">
        <v>8</v>
      </c>
      <c r="U16" s="43"/>
      <c r="V16" s="43"/>
      <c r="W16" s="5"/>
      <c r="X16" s="5"/>
      <c r="AD16" s="2"/>
      <c r="AE16" t="s">
        <v>36</v>
      </c>
      <c r="AF16" t="e">
        <f>AF31</f>
        <v>#N/A</v>
      </c>
      <c r="AG16" t="s">
        <v>34</v>
      </c>
    </row>
    <row r="17" spans="2:33" x14ac:dyDescent="0.4">
      <c r="B17" s="5"/>
      <c r="C17" s="5"/>
      <c r="D17" s="5"/>
      <c r="E17" s="5"/>
      <c r="F17" s="5"/>
      <c r="G17" s="5"/>
      <c r="H17" s="5"/>
      <c r="I17" s="5"/>
      <c r="P17" s="7" t="s">
        <v>37</v>
      </c>
      <c r="Q17" s="43"/>
      <c r="R17" t="s">
        <v>95</v>
      </c>
      <c r="T17" s="5">
        <v>9</v>
      </c>
      <c r="U17" s="43"/>
      <c r="V17" s="43"/>
      <c r="W17" s="5"/>
      <c r="X17" s="5"/>
      <c r="AD17" s="2"/>
      <c r="AE17" t="s">
        <v>38</v>
      </c>
      <c r="AF17" t="str">
        <f>REPT("0",2-LEN(Q17))&amp;Q17</f>
        <v>00</v>
      </c>
      <c r="AG17" t="s">
        <v>34</v>
      </c>
    </row>
    <row r="18" spans="2:33" x14ac:dyDescent="0.4">
      <c r="T18" s="5">
        <v>10</v>
      </c>
      <c r="U18" s="43"/>
      <c r="V18" s="43"/>
      <c r="W18" s="5"/>
      <c r="X18" s="5"/>
      <c r="AD18" s="2"/>
    </row>
    <row r="19" spans="2:33" x14ac:dyDescent="0.4">
      <c r="P19" s="7" t="s">
        <v>36</v>
      </c>
      <c r="Q19" s="43"/>
      <c r="T19" s="5">
        <v>11</v>
      </c>
      <c r="U19" s="43"/>
      <c r="V19" s="43"/>
      <c r="W19" s="5"/>
      <c r="X19" s="5"/>
      <c r="AD19" s="2"/>
    </row>
    <row r="20" spans="2:33" x14ac:dyDescent="0.4">
      <c r="T20" s="5">
        <v>12</v>
      </c>
      <c r="U20" s="43"/>
      <c r="V20" s="43"/>
      <c r="W20" s="5"/>
      <c r="X20" s="5"/>
      <c r="AD20" s="2"/>
    </row>
    <row r="21" spans="2:33" x14ac:dyDescent="0.4">
      <c r="T21" s="5">
        <v>13</v>
      </c>
      <c r="U21" s="43"/>
      <c r="V21" s="43"/>
      <c r="W21" s="5"/>
      <c r="X21" s="5"/>
      <c r="AD21" s="2"/>
    </row>
    <row r="22" spans="2:33" x14ac:dyDescent="0.4">
      <c r="T22" s="5">
        <v>14</v>
      </c>
      <c r="U22" s="43"/>
      <c r="V22" s="43"/>
      <c r="W22" s="5"/>
      <c r="X22" s="5"/>
      <c r="AD22" s="2"/>
    </row>
    <row r="23" spans="2:33" x14ac:dyDescent="0.4">
      <c r="T23" s="5">
        <v>15</v>
      </c>
      <c r="U23" s="43"/>
      <c r="V23" s="43"/>
      <c r="W23" s="5"/>
      <c r="X23" s="5"/>
      <c r="AD23" s="2"/>
    </row>
    <row r="24" spans="2:33" x14ac:dyDescent="0.4">
      <c r="T24" s="5">
        <v>16</v>
      </c>
      <c r="U24" s="43"/>
      <c r="V24" s="43"/>
      <c r="W24" s="5"/>
      <c r="X24" s="5"/>
      <c r="AD24" s="2"/>
    </row>
    <row r="25" spans="2:33" x14ac:dyDescent="0.4">
      <c r="D25" t="s">
        <v>40</v>
      </c>
      <c r="P25" t="s">
        <v>41</v>
      </c>
      <c r="T25" s="5"/>
      <c r="U25" s="5"/>
      <c r="V25" s="5"/>
      <c r="W25" s="5"/>
      <c r="X25" s="5"/>
      <c r="AD25" s="2"/>
    </row>
    <row r="26" spans="2:33" x14ac:dyDescent="0.4">
      <c r="E26" s="42" t="s">
        <v>8</v>
      </c>
      <c r="F26" t="s">
        <v>42</v>
      </c>
      <c r="P26" s="5"/>
      <c r="Q26" s="43" t="s">
        <v>43</v>
      </c>
      <c r="R26" s="5"/>
      <c r="T26" s="5"/>
      <c r="U26" t="s">
        <v>44</v>
      </c>
      <c r="X26" s="5"/>
      <c r="AD26" s="2"/>
      <c r="AE26" t="s">
        <v>45</v>
      </c>
    </row>
    <row r="27" spans="2:33" x14ac:dyDescent="0.4">
      <c r="E27" s="42" t="s">
        <v>9</v>
      </c>
      <c r="F27" t="s">
        <v>46</v>
      </c>
      <c r="Q27" s="43" t="s">
        <v>39</v>
      </c>
      <c r="R27" s="5"/>
      <c r="U27" s="43" t="s">
        <v>15</v>
      </c>
      <c r="V27" s="43" t="s">
        <v>24</v>
      </c>
      <c r="X27" s="9"/>
      <c r="AD27" s="2"/>
      <c r="AE27" t="s">
        <v>47</v>
      </c>
      <c r="AF27" s="29" t="s">
        <v>143</v>
      </c>
    </row>
    <row r="28" spans="2:33" x14ac:dyDescent="0.4">
      <c r="E28" s="42" t="s">
        <v>23</v>
      </c>
      <c r="F28" t="s">
        <v>48</v>
      </c>
      <c r="Q28" s="43" t="s">
        <v>49</v>
      </c>
      <c r="R28" s="5"/>
      <c r="T28" s="5"/>
      <c r="U28" s="43" t="s">
        <v>17</v>
      </c>
      <c r="V28" s="43" t="s">
        <v>28</v>
      </c>
      <c r="X28" s="5"/>
      <c r="AD28" s="2"/>
      <c r="AE28" t="s">
        <v>50</v>
      </c>
      <c r="AF28" t="e">
        <f>AF11&amp;AF12&amp;AF13&amp;AF14&amp;AG14&amp;AF15&amp;AG15&amp;AF16&amp;AG16&amp;AF17&amp;AG17&amp;AF52</f>
        <v>#N/A</v>
      </c>
    </row>
    <row r="29" spans="2:33" x14ac:dyDescent="0.4">
      <c r="Q29" s="43" t="s">
        <v>52</v>
      </c>
      <c r="R29" s="5"/>
      <c r="S29" s="5"/>
      <c r="T29" s="5"/>
      <c r="U29" s="43" t="s">
        <v>19</v>
      </c>
      <c r="V29" s="43" t="s">
        <v>31</v>
      </c>
      <c r="X29" s="5"/>
      <c r="AD29" s="2"/>
      <c r="AE29" t="s">
        <v>53</v>
      </c>
      <c r="AF29" t="str">
        <f>IF(P3&lt;&gt;"","&amp;name="&amp;_xlfn.ENCODEURL(P3),"")</f>
        <v/>
      </c>
    </row>
    <row r="30" spans="2:33" x14ac:dyDescent="0.4">
      <c r="V30" s="5"/>
      <c r="X30" s="9"/>
      <c r="AD30" s="2"/>
      <c r="AE30" s="1" t="s">
        <v>54</v>
      </c>
      <c r="AF30" t="str">
        <f>"&amp;cb="&amp;AF59</f>
        <v>&amp;cb=</v>
      </c>
    </row>
    <row r="31" spans="2:33" x14ac:dyDescent="0.4">
      <c r="Q31" s="5"/>
      <c r="U31" s="9"/>
      <c r="V31" s="9"/>
      <c r="W31" s="9"/>
      <c r="X31" s="9"/>
      <c r="AD31" s="2"/>
      <c r="AE31" t="s">
        <v>55</v>
      </c>
      <c r="AF31" s="5" t="e">
        <f>VLOOKUP(Q19,$P$73:$Q$76,2, FALSE())</f>
        <v>#N/A</v>
      </c>
    </row>
    <row r="32" spans="2:33" x14ac:dyDescent="0.4">
      <c r="C32" s="15" t="s">
        <v>56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AD32" s="2"/>
    </row>
    <row r="33" spans="1:37" x14ac:dyDescent="0.4">
      <c r="C33" s="18"/>
      <c r="D33" s="19" t="s">
        <v>4</v>
      </c>
      <c r="E33" s="19"/>
      <c r="F33" s="19"/>
      <c r="G33" s="19"/>
      <c r="H33" s="19"/>
      <c r="I33" s="19"/>
      <c r="J33" s="19"/>
      <c r="K33" s="19"/>
      <c r="L33" s="19"/>
      <c r="M33" s="20"/>
      <c r="N33" s="20"/>
      <c r="O33" s="19"/>
      <c r="P33" s="20" t="s">
        <v>10</v>
      </c>
      <c r="Q33" s="19" t="str">
        <f>IF(S54&gt;0,"エラー有","エラー無")</f>
        <v>エラー有</v>
      </c>
      <c r="R33" s="19">
        <f>S54</f>
        <v>1</v>
      </c>
      <c r="S33" s="19" t="s">
        <v>57</v>
      </c>
      <c r="T33" s="19"/>
      <c r="U33" s="19" t="s">
        <v>5</v>
      </c>
      <c r="V33" s="19"/>
      <c r="W33" s="19"/>
      <c r="X33" s="19"/>
      <c r="Y33" s="21"/>
      <c r="AD33" s="2"/>
    </row>
    <row r="34" spans="1:37" x14ac:dyDescent="0.4">
      <c r="C34" s="18"/>
      <c r="D34" s="19" t="s">
        <v>58</v>
      </c>
      <c r="H34" s="19" t="str">
        <f>IF(E76=1,"エラー無","エラー有")</f>
        <v>エラー有</v>
      </c>
      <c r="I34" s="19"/>
      <c r="J34" s="19"/>
      <c r="K34" s="19">
        <f>E76</f>
        <v>0</v>
      </c>
      <c r="L34" s="19" t="s">
        <v>57</v>
      </c>
      <c r="M34" s="20"/>
      <c r="N34" s="20"/>
      <c r="O34" s="19"/>
      <c r="P34" s="19"/>
      <c r="Q34" s="19"/>
      <c r="R34" s="19"/>
      <c r="S34" s="19"/>
      <c r="T34" s="19"/>
      <c r="U34" s="19" t="s">
        <v>59</v>
      </c>
      <c r="V34" s="19"/>
      <c r="W34" s="19" t="str">
        <f>IF(X42&gt;0,"エラー有","エラー無")</f>
        <v>エラー無</v>
      </c>
      <c r="X34" s="19">
        <f>X42</f>
        <v>0</v>
      </c>
      <c r="Y34" s="21" t="s">
        <v>57</v>
      </c>
      <c r="AD34" s="2"/>
    </row>
    <row r="35" spans="1:37" x14ac:dyDescent="0.4">
      <c r="C35" s="18"/>
      <c r="D35" s="19" t="s">
        <v>60</v>
      </c>
      <c r="E35" s="19"/>
      <c r="F35" s="19"/>
      <c r="G35" s="19"/>
      <c r="H35" s="19" t="str">
        <f>IF(E75&gt;0,"エラー有","エラー無")</f>
        <v>エラー無</v>
      </c>
      <c r="I35" s="19"/>
      <c r="J35" s="19"/>
      <c r="K35" s="19">
        <f>E75</f>
        <v>0</v>
      </c>
      <c r="L35" s="19" t="s">
        <v>61</v>
      </c>
      <c r="M35" s="20"/>
      <c r="N35" s="20"/>
      <c r="O35" s="19"/>
      <c r="P35" s="20" t="s">
        <v>62</v>
      </c>
      <c r="Q35" s="19" t="str">
        <f>IF(Q67=TRUE(),"エラー有","エラー無")</f>
        <v>エラー有</v>
      </c>
      <c r="R35" s="19"/>
      <c r="S35" s="19"/>
      <c r="T35" s="19"/>
      <c r="U35" s="19" t="s">
        <v>63</v>
      </c>
      <c r="V35" s="19"/>
      <c r="W35" s="19" t="str">
        <f>IF(AB62&gt;0,"エラー有","エラー無")</f>
        <v>エラー無</v>
      </c>
      <c r="X35" s="19">
        <f>AB62</f>
        <v>0</v>
      </c>
      <c r="Y35" s="21" t="s">
        <v>57</v>
      </c>
      <c r="AD35" s="2"/>
    </row>
    <row r="36" spans="1:37" x14ac:dyDescent="0.4">
      <c r="C36" s="18"/>
      <c r="D36" s="19"/>
      <c r="O36" s="19"/>
      <c r="P36" s="19"/>
      <c r="Q36" s="19"/>
      <c r="R36" s="19"/>
      <c r="S36" s="19"/>
      <c r="T36" s="19"/>
      <c r="U36" s="20" t="s">
        <v>13</v>
      </c>
      <c r="V36" s="19"/>
      <c r="W36" s="19" t="str">
        <f>IF(Z42&gt;0,"エラー有","エラー無")</f>
        <v>エラー無</v>
      </c>
      <c r="X36" s="19">
        <f>Z42</f>
        <v>0</v>
      </c>
      <c r="Y36" s="21" t="s">
        <v>57</v>
      </c>
      <c r="AD36" s="2"/>
      <c r="AF36" s="22"/>
    </row>
    <row r="37" spans="1:37" x14ac:dyDescent="0.4"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 t="s">
        <v>64</v>
      </c>
      <c r="Q37" s="25" t="str">
        <f>IF(S78=1, "エラー無","エラー有")</f>
        <v>エラー有</v>
      </c>
      <c r="R37" s="24"/>
      <c r="S37" s="24"/>
      <c r="T37" s="24"/>
      <c r="U37" s="25" t="s">
        <v>107</v>
      </c>
      <c r="V37" s="25"/>
      <c r="W37" s="24" t="str">
        <f>IF(X62&gt;0,"エラー有","エラー無")</f>
        <v>エラー無</v>
      </c>
      <c r="X37" s="24">
        <f>X62</f>
        <v>0</v>
      </c>
      <c r="Y37" s="26" t="s">
        <v>57</v>
      </c>
      <c r="AD37" s="2"/>
    </row>
    <row r="38" spans="1:37" x14ac:dyDescent="0.4">
      <c r="P38" s="5"/>
      <c r="Q38" s="5"/>
      <c r="AD38" s="2"/>
    </row>
    <row r="39" spans="1:37" s="1" customForma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F39" s="5"/>
    </row>
    <row r="40" spans="1:37" x14ac:dyDescent="0.4">
      <c r="B40" t="s">
        <v>65</v>
      </c>
      <c r="X40" t="s">
        <v>59</v>
      </c>
      <c r="Z40" t="s">
        <v>66</v>
      </c>
      <c r="AD40" s="2"/>
    </row>
    <row r="41" spans="1:37" x14ac:dyDescent="0.4">
      <c r="D41" s="43">
        <f t="shared" ref="D41:D49" si="0">IF(OR(EXACT(D8,"A"),EXACT(D8,"Ａ"),EXACT(D8,"a"),EXACT(D8,"ａ")),3,IF(OR(EXACT(D8,"P"),EXACT(D8,"Ｐ"),EXACT(D8,"p"),EXACT(D8,"ｐ")),2, IF(OR(EXACT(D8,"X"),EXACT(D8,"Ｘ"),EXACT(D8,"x"),EXACT(D8,"ｘ")),1,0)))</f>
        <v>1</v>
      </c>
      <c r="E41" s="43">
        <f t="shared" ref="E41:L49" si="1">IF(OR(EXACT(E8,"A"),EXACT(E8,"Ａ"),EXACT(E8,"a"),EXACT(E8,"ａ")),3,IF(OR(EXACT(E8,"P"),EXACT(E8,"Ｐ"),EXACT(E8,"p"),EXACT(E8,"ｐ")),2, IF(OR(EXACT(E8,"X"),EXACT(E8,"Ｘ"),EXACT(E8,"x"),EXACT(E8,"ｘ")),1,0)))</f>
        <v>1</v>
      </c>
      <c r="F41" s="43">
        <f t="shared" si="1"/>
        <v>1</v>
      </c>
      <c r="G41" s="43">
        <f t="shared" si="1"/>
        <v>1</v>
      </c>
      <c r="H41" s="43">
        <f t="shared" si="1"/>
        <v>1</v>
      </c>
      <c r="I41" s="43">
        <f t="shared" si="1"/>
        <v>1</v>
      </c>
      <c r="J41" s="43">
        <f t="shared" si="1"/>
        <v>1</v>
      </c>
      <c r="K41" s="43">
        <f t="shared" si="1"/>
        <v>1</v>
      </c>
      <c r="L41" s="43">
        <f t="shared" si="1"/>
        <v>1</v>
      </c>
      <c r="M41" s="46"/>
      <c r="N41" s="46"/>
      <c r="P41" t="s">
        <v>10</v>
      </c>
      <c r="X41" t="s">
        <v>67</v>
      </c>
      <c r="Z41" t="s">
        <v>67</v>
      </c>
      <c r="AD41" s="2"/>
      <c r="AE41" t="s">
        <v>68</v>
      </c>
      <c r="AF41" s="44" t="str">
        <f t="shared" ref="AF41:AF49" si="2">D41&amp;E41&amp;F41&amp;G41&amp;H41&amp;I41&amp;J41&amp;K41&amp;L41&amp;AK41&amp;AG41</f>
        <v>111111111,</v>
      </c>
      <c r="AG41" t="s">
        <v>34</v>
      </c>
      <c r="AJ41" s="1"/>
      <c r="AK41" s="1"/>
    </row>
    <row r="42" spans="1:37" x14ac:dyDescent="0.4">
      <c r="D42" s="43">
        <f t="shared" si="0"/>
        <v>1</v>
      </c>
      <c r="E42" s="43">
        <f t="shared" si="1"/>
        <v>0</v>
      </c>
      <c r="F42" s="43">
        <f t="shared" si="1"/>
        <v>0</v>
      </c>
      <c r="G42" s="43">
        <f t="shared" si="1"/>
        <v>0</v>
      </c>
      <c r="H42" s="43">
        <f t="shared" si="1"/>
        <v>0</v>
      </c>
      <c r="I42" s="43">
        <f t="shared" si="1"/>
        <v>0</v>
      </c>
      <c r="J42" s="43">
        <f t="shared" si="1"/>
        <v>0</v>
      </c>
      <c r="K42" s="43">
        <f t="shared" si="1"/>
        <v>0</v>
      </c>
      <c r="L42" s="43">
        <f t="shared" si="1"/>
        <v>1</v>
      </c>
      <c r="M42" s="46"/>
      <c r="N42" s="46"/>
      <c r="P42" t="s">
        <v>69</v>
      </c>
      <c r="S42" t="s">
        <v>67</v>
      </c>
      <c r="U42" t="s">
        <v>5</v>
      </c>
      <c r="X42">
        <f>SUM(X43:X58)</f>
        <v>0</v>
      </c>
      <c r="Z42">
        <f>SUM(Z43:Z58)</f>
        <v>0</v>
      </c>
      <c r="AD42" s="2"/>
      <c r="AE42" t="s">
        <v>70</v>
      </c>
      <c r="AF42" s="44" t="str">
        <f t="shared" si="2"/>
        <v>100000001,</v>
      </c>
      <c r="AG42" s="27" t="s">
        <v>34</v>
      </c>
      <c r="AJ42" s="1"/>
      <c r="AK42" s="1"/>
    </row>
    <row r="43" spans="1:37" x14ac:dyDescent="0.4">
      <c r="D43" s="43">
        <f t="shared" si="0"/>
        <v>1</v>
      </c>
      <c r="E43" s="43">
        <f t="shared" si="1"/>
        <v>0</v>
      </c>
      <c r="F43" s="43">
        <f t="shared" si="1"/>
        <v>0</v>
      </c>
      <c r="G43" s="43">
        <f t="shared" si="1"/>
        <v>0</v>
      </c>
      <c r="H43" s="43">
        <f t="shared" si="1"/>
        <v>0</v>
      </c>
      <c r="I43" s="43">
        <f t="shared" si="1"/>
        <v>0</v>
      </c>
      <c r="J43" s="43">
        <f t="shared" si="1"/>
        <v>0</v>
      </c>
      <c r="K43" s="43">
        <f t="shared" si="1"/>
        <v>0</v>
      </c>
      <c r="L43" s="43">
        <f t="shared" si="1"/>
        <v>1</v>
      </c>
      <c r="M43" s="46"/>
      <c r="N43" s="46"/>
      <c r="P43" s="6" t="s">
        <v>15</v>
      </c>
      <c r="Q43">
        <f>IF(AND(Q9&gt;=0,Q9&lt;=R9,Q9=INT(Q9)),Q9, 0)</f>
        <v>0</v>
      </c>
      <c r="R43">
        <f>IF(AND(Q9&gt;=0,Q9&lt;=R9,Q9=INT(Q9)),Q9, -1)</f>
        <v>0</v>
      </c>
      <c r="S43">
        <f>IF(R43&lt;0, 1, 0)</f>
        <v>0</v>
      </c>
      <c r="T43">
        <v>1</v>
      </c>
      <c r="U43" s="7" t="str">
        <f t="shared" ref="U43:U58" si="3">IFERROR(VLOOKUP(U9,$U$63:$V$68,2,FALSE()),"")</f>
        <v/>
      </c>
      <c r="V43" s="7" t="str">
        <f t="shared" ref="V43:V58" si="4">IF(U43&lt;&gt;"", V9, "")</f>
        <v/>
      </c>
      <c r="W43" t="str">
        <f t="shared" ref="W43:W58" si="5">IF(U43&lt;&gt;"", ",", "")</f>
        <v/>
      </c>
      <c r="X43" s="7">
        <f t="shared" ref="X43:X58" si="6">IF(AND(U43="",U9&lt;&gt;""),1,0)</f>
        <v>0</v>
      </c>
      <c r="Z43" s="28">
        <f t="shared" ref="Z43:Z58" si="7">IF(OR(U43="", AND(OR(U43=4,U43=5,U43=6), OR(V43=0,V43="")),AND(U43=1,OR(V43=1,V43=2,V43=3,V43=4)), AND(U43=2,OR(V43=0,V43=1,V43=2,V43=3)),AND(U43=3,OR(V43=0,V43=1,V43=2,V43=3,V43=4))),0, 1)</f>
        <v>0</v>
      </c>
      <c r="AA43" t="s">
        <v>71</v>
      </c>
      <c r="AD43" s="2"/>
      <c r="AE43" t="s">
        <v>70</v>
      </c>
      <c r="AF43" s="44" t="str">
        <f t="shared" si="2"/>
        <v>100000001,</v>
      </c>
      <c r="AG43" s="27" t="s">
        <v>34</v>
      </c>
      <c r="AJ43" s="1"/>
      <c r="AK43" s="1"/>
    </row>
    <row r="44" spans="1:37" x14ac:dyDescent="0.4">
      <c r="D44" s="43">
        <f t="shared" si="0"/>
        <v>1</v>
      </c>
      <c r="E44" s="43">
        <f t="shared" si="1"/>
        <v>0</v>
      </c>
      <c r="F44" s="43">
        <f t="shared" si="1"/>
        <v>0</v>
      </c>
      <c r="G44" s="43">
        <f t="shared" si="1"/>
        <v>0</v>
      </c>
      <c r="H44" s="43">
        <f t="shared" si="1"/>
        <v>0</v>
      </c>
      <c r="I44" s="43">
        <f t="shared" si="1"/>
        <v>0</v>
      </c>
      <c r="J44" s="43">
        <f t="shared" si="1"/>
        <v>0</v>
      </c>
      <c r="K44" s="43">
        <f t="shared" si="1"/>
        <v>0</v>
      </c>
      <c r="L44" s="43">
        <f t="shared" si="1"/>
        <v>1</v>
      </c>
      <c r="M44" s="46"/>
      <c r="N44" s="46"/>
      <c r="P44" s="6" t="s">
        <v>17</v>
      </c>
      <c r="Q44">
        <f>IF(AND(Q10&gt;=0,Q10&lt;=R10,Q10=INT(Q10)),Q10, 0)</f>
        <v>0</v>
      </c>
      <c r="R44">
        <f>IF(AND(Q10&gt;=0,Q10&lt;=R10,Q10=INT(Q10)),Q10, -1)</f>
        <v>0</v>
      </c>
      <c r="S44">
        <f>IF(R44&lt;0, 1, 0)</f>
        <v>0</v>
      </c>
      <c r="T44">
        <v>2</v>
      </c>
      <c r="U44" s="7" t="str">
        <f t="shared" si="3"/>
        <v/>
      </c>
      <c r="V44" s="7" t="str">
        <f t="shared" si="4"/>
        <v/>
      </c>
      <c r="W44" t="str">
        <f t="shared" si="5"/>
        <v/>
      </c>
      <c r="X44" s="7">
        <f t="shared" si="6"/>
        <v>0</v>
      </c>
      <c r="Z44" s="28">
        <f t="shared" si="7"/>
        <v>0</v>
      </c>
      <c r="AA44" s="27" t="s">
        <v>72</v>
      </c>
      <c r="AD44" s="2"/>
      <c r="AE44" t="s">
        <v>70</v>
      </c>
      <c r="AF44" s="44" t="str">
        <f t="shared" si="2"/>
        <v>100000001,</v>
      </c>
      <c r="AG44" s="27" t="s">
        <v>34</v>
      </c>
      <c r="AJ44" s="1"/>
      <c r="AK44" s="1"/>
    </row>
    <row r="45" spans="1:37" x14ac:dyDescent="0.4">
      <c r="D45" s="43">
        <f t="shared" si="0"/>
        <v>1</v>
      </c>
      <c r="E45" s="43">
        <f t="shared" si="1"/>
        <v>0</v>
      </c>
      <c r="F45" s="43">
        <f t="shared" si="1"/>
        <v>0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1</v>
      </c>
      <c r="M45" s="46"/>
      <c r="N45" s="46"/>
      <c r="P45" s="6" t="s">
        <v>19</v>
      </c>
      <c r="Q45">
        <f>IF(AND(Q11&gt;=0,Q11&lt;=R11,Q11=INT(Q11)),Q11, 0)</f>
        <v>0</v>
      </c>
      <c r="R45">
        <f>IF(AND(Q11&gt;=0,Q11&lt;=R11,Q11=INT(Q11)),Q11, -1)</f>
        <v>0</v>
      </c>
      <c r="S45">
        <f>IF(R45&lt;0, 1, 0)</f>
        <v>0</v>
      </c>
      <c r="T45">
        <v>3</v>
      </c>
      <c r="U45" s="7" t="str">
        <f t="shared" si="3"/>
        <v/>
      </c>
      <c r="V45" s="7" t="str">
        <f t="shared" si="4"/>
        <v/>
      </c>
      <c r="W45" t="str">
        <f t="shared" si="5"/>
        <v/>
      </c>
      <c r="X45" s="7">
        <f t="shared" si="6"/>
        <v>0</v>
      </c>
      <c r="Z45" s="28">
        <f t="shared" si="7"/>
        <v>0</v>
      </c>
      <c r="AA45" s="27" t="s">
        <v>73</v>
      </c>
      <c r="AD45" s="2"/>
      <c r="AE45" t="s">
        <v>70</v>
      </c>
      <c r="AF45" s="44" t="str">
        <f t="shared" si="2"/>
        <v>100000001,</v>
      </c>
      <c r="AG45" s="27" t="s">
        <v>34</v>
      </c>
      <c r="AJ45" s="1"/>
      <c r="AK45" s="1"/>
    </row>
    <row r="46" spans="1:37" x14ac:dyDescent="0.4">
      <c r="D46" s="43">
        <f t="shared" si="0"/>
        <v>1</v>
      </c>
      <c r="E46" s="43">
        <f t="shared" si="1"/>
        <v>0</v>
      </c>
      <c r="F46" s="43">
        <f t="shared" si="1"/>
        <v>0</v>
      </c>
      <c r="G46" s="43">
        <f t="shared" si="1"/>
        <v>0</v>
      </c>
      <c r="H46" s="43">
        <f t="shared" si="1"/>
        <v>0</v>
      </c>
      <c r="I46" s="43">
        <f t="shared" si="1"/>
        <v>0</v>
      </c>
      <c r="J46" s="43">
        <f t="shared" si="1"/>
        <v>0</v>
      </c>
      <c r="K46" s="43">
        <f t="shared" si="1"/>
        <v>0</v>
      </c>
      <c r="L46" s="43">
        <f t="shared" si="1"/>
        <v>1</v>
      </c>
      <c r="M46" s="46"/>
      <c r="N46" s="46"/>
      <c r="P46" s="6" t="s">
        <v>24</v>
      </c>
      <c r="Q46">
        <f>IF(AND(Q12&gt;=0,Q12&lt;=R12,Q12=INT(Q12)),Q12, 0)</f>
        <v>0</v>
      </c>
      <c r="R46">
        <f>IF(AND(Q12&gt;=0,Q12&lt;=R12,Q12=INT(Q12)),Q12, -1)</f>
        <v>0</v>
      </c>
      <c r="S46">
        <f>IF(R46&lt;0, 1, 0)</f>
        <v>0</v>
      </c>
      <c r="T46">
        <v>4</v>
      </c>
      <c r="U46" s="7" t="str">
        <f t="shared" si="3"/>
        <v/>
      </c>
      <c r="V46" s="7" t="str">
        <f t="shared" si="4"/>
        <v/>
      </c>
      <c r="W46" t="str">
        <f t="shared" si="5"/>
        <v/>
      </c>
      <c r="X46" s="7">
        <f t="shared" si="6"/>
        <v>0</v>
      </c>
      <c r="Z46" s="28">
        <f t="shared" si="7"/>
        <v>0</v>
      </c>
      <c r="AA46" s="27" t="s">
        <v>74</v>
      </c>
      <c r="AD46" s="2"/>
      <c r="AE46" t="s">
        <v>70</v>
      </c>
      <c r="AF46" s="44" t="str">
        <f t="shared" si="2"/>
        <v>100000001,</v>
      </c>
      <c r="AG46" s="27" t="s">
        <v>34</v>
      </c>
      <c r="AJ46" s="1"/>
      <c r="AK46" s="1"/>
    </row>
    <row r="47" spans="1:37" x14ac:dyDescent="0.4">
      <c r="D47" s="43">
        <f t="shared" si="0"/>
        <v>1</v>
      </c>
      <c r="E47" s="43">
        <f t="shared" si="1"/>
        <v>0</v>
      </c>
      <c r="F47" s="43">
        <f t="shared" si="1"/>
        <v>0</v>
      </c>
      <c r="G47" s="43">
        <f t="shared" si="1"/>
        <v>0</v>
      </c>
      <c r="H47" s="43">
        <f t="shared" si="1"/>
        <v>0</v>
      </c>
      <c r="I47" s="43">
        <f t="shared" si="1"/>
        <v>0</v>
      </c>
      <c r="J47" s="43">
        <f t="shared" si="1"/>
        <v>0</v>
      </c>
      <c r="K47" s="43">
        <f t="shared" si="1"/>
        <v>0</v>
      </c>
      <c r="L47" s="43">
        <f t="shared" si="1"/>
        <v>1</v>
      </c>
      <c r="M47" s="46"/>
      <c r="N47" s="46"/>
      <c r="P47" s="9"/>
      <c r="T47">
        <v>5</v>
      </c>
      <c r="U47" s="7" t="str">
        <f t="shared" si="3"/>
        <v/>
      </c>
      <c r="V47" s="7" t="str">
        <f t="shared" si="4"/>
        <v/>
      </c>
      <c r="W47" t="str">
        <f t="shared" si="5"/>
        <v/>
      </c>
      <c r="X47" s="7">
        <f t="shared" si="6"/>
        <v>0</v>
      </c>
      <c r="Z47" s="28">
        <f t="shared" si="7"/>
        <v>0</v>
      </c>
      <c r="AA47" s="27" t="s">
        <v>75</v>
      </c>
      <c r="AD47" s="2"/>
      <c r="AE47" t="s">
        <v>70</v>
      </c>
      <c r="AF47" s="44" t="str">
        <f t="shared" si="2"/>
        <v>100000001,</v>
      </c>
      <c r="AG47" s="27" t="s">
        <v>34</v>
      </c>
      <c r="AJ47" s="1"/>
      <c r="AK47" s="1"/>
    </row>
    <row r="48" spans="1:37" x14ac:dyDescent="0.4">
      <c r="D48" s="43">
        <f t="shared" si="0"/>
        <v>1</v>
      </c>
      <c r="E48" s="43">
        <f t="shared" si="1"/>
        <v>0</v>
      </c>
      <c r="F48" s="43">
        <f t="shared" si="1"/>
        <v>0</v>
      </c>
      <c r="G48" s="43">
        <f t="shared" si="1"/>
        <v>0</v>
      </c>
      <c r="H48" s="43">
        <f t="shared" si="1"/>
        <v>0</v>
      </c>
      <c r="I48" s="43">
        <f t="shared" si="1"/>
        <v>0</v>
      </c>
      <c r="J48" s="43">
        <f t="shared" si="1"/>
        <v>0</v>
      </c>
      <c r="K48" s="43">
        <f t="shared" si="1"/>
        <v>0</v>
      </c>
      <c r="L48" s="43">
        <f t="shared" si="1"/>
        <v>1</v>
      </c>
      <c r="M48" s="46"/>
      <c r="N48" s="46"/>
      <c r="P48" t="s">
        <v>76</v>
      </c>
      <c r="R48" s="29" t="b">
        <f>AND(Q49:Q52)</f>
        <v>0</v>
      </c>
      <c r="S48">
        <f>IF(R48,0,1)</f>
        <v>1</v>
      </c>
      <c r="T48">
        <v>6</v>
      </c>
      <c r="U48" s="7" t="str">
        <f t="shared" si="3"/>
        <v/>
      </c>
      <c r="V48" s="7" t="str">
        <f t="shared" si="4"/>
        <v/>
      </c>
      <c r="W48" t="str">
        <f t="shared" si="5"/>
        <v/>
      </c>
      <c r="X48" s="7">
        <f t="shared" si="6"/>
        <v>0</v>
      </c>
      <c r="Z48" s="28">
        <f t="shared" si="7"/>
        <v>0</v>
      </c>
      <c r="AA48" s="5"/>
      <c r="AD48" s="2"/>
      <c r="AE48" t="s">
        <v>70</v>
      </c>
      <c r="AF48" s="44" t="str">
        <f t="shared" si="2"/>
        <v>100000001,</v>
      </c>
      <c r="AG48" s="27" t="s">
        <v>34</v>
      </c>
      <c r="AJ48" s="1"/>
      <c r="AK48" s="1"/>
    </row>
    <row r="49" spans="3:38" x14ac:dyDescent="0.4">
      <c r="D49" s="43">
        <f t="shared" si="0"/>
        <v>1</v>
      </c>
      <c r="E49" s="43">
        <f t="shared" si="1"/>
        <v>1</v>
      </c>
      <c r="F49" s="43">
        <f t="shared" si="1"/>
        <v>1</v>
      </c>
      <c r="G49" s="43">
        <f t="shared" si="1"/>
        <v>1</v>
      </c>
      <c r="H49" s="43">
        <f t="shared" si="1"/>
        <v>1</v>
      </c>
      <c r="I49" s="43">
        <f t="shared" si="1"/>
        <v>1</v>
      </c>
      <c r="J49" s="43">
        <f t="shared" si="1"/>
        <v>1</v>
      </c>
      <c r="K49" s="43">
        <f t="shared" si="1"/>
        <v>1</v>
      </c>
      <c r="L49" s="43">
        <f t="shared" si="1"/>
        <v>1</v>
      </c>
      <c r="M49" s="46"/>
      <c r="N49" s="46"/>
      <c r="P49" s="6" t="s">
        <v>15</v>
      </c>
      <c r="Q49" s="29" t="b">
        <f>ISNUMBER(Q9)</f>
        <v>0</v>
      </c>
      <c r="T49">
        <v>7</v>
      </c>
      <c r="U49" s="7" t="str">
        <f t="shared" si="3"/>
        <v/>
      </c>
      <c r="V49" s="7" t="str">
        <f t="shared" si="4"/>
        <v/>
      </c>
      <c r="W49" t="str">
        <f t="shared" si="5"/>
        <v/>
      </c>
      <c r="X49" s="7">
        <f t="shared" si="6"/>
        <v>0</v>
      </c>
      <c r="Z49" s="28">
        <f t="shared" si="7"/>
        <v>0</v>
      </c>
      <c r="AA49" s="5"/>
      <c r="AD49" s="2"/>
      <c r="AE49" t="s">
        <v>70</v>
      </c>
      <c r="AF49" s="44" t="str">
        <f t="shared" si="2"/>
        <v>111111111,</v>
      </c>
      <c r="AG49" s="27" t="s">
        <v>34</v>
      </c>
      <c r="AJ49" s="1"/>
      <c r="AK49" s="1"/>
    </row>
    <row r="50" spans="3:38" x14ac:dyDescent="0.4">
      <c r="P50" s="6" t="s">
        <v>17</v>
      </c>
      <c r="Q50" s="29" t="b">
        <f>ISNUMBER(Q10)</f>
        <v>0</v>
      </c>
      <c r="T50">
        <v>8</v>
      </c>
      <c r="U50" s="7" t="str">
        <f t="shared" si="3"/>
        <v/>
      </c>
      <c r="V50" s="7" t="str">
        <f t="shared" si="4"/>
        <v/>
      </c>
      <c r="W50" t="str">
        <f t="shared" si="5"/>
        <v/>
      </c>
      <c r="X50" s="7">
        <f t="shared" si="6"/>
        <v>0</v>
      </c>
      <c r="Z50" s="28">
        <f t="shared" si="7"/>
        <v>0</v>
      </c>
      <c r="AA50" s="5"/>
      <c r="AD50" s="2"/>
    </row>
    <row r="51" spans="3:38" x14ac:dyDescent="0.4">
      <c r="P51" s="6" t="s">
        <v>19</v>
      </c>
      <c r="Q51" s="29" t="b">
        <f>ISNUMBER(Q11)</f>
        <v>0</v>
      </c>
      <c r="T51" s="5">
        <v>9</v>
      </c>
      <c r="U51" s="7" t="str">
        <f t="shared" si="3"/>
        <v/>
      </c>
      <c r="V51" s="7" t="str">
        <f t="shared" si="4"/>
        <v/>
      </c>
      <c r="W51" t="str">
        <f t="shared" si="5"/>
        <v/>
      </c>
      <c r="X51" s="7">
        <f t="shared" si="6"/>
        <v>0</v>
      </c>
      <c r="Z51" s="28">
        <f t="shared" si="7"/>
        <v>0</v>
      </c>
      <c r="AA51" s="5"/>
      <c r="AD51" s="2"/>
      <c r="AF51" t="str">
        <f>AJ41&amp;AK41&amp;AJ42&amp;AK42&amp;AJ43&amp;AK43&amp;AJ44&amp;AK44&amp;AJ45&amp;AK45&amp;AJ46&amp;AK46&amp;AJ47&amp;AK47&amp;AJ48&amp;AK48&amp;AJ49&amp;AK49</f>
        <v/>
      </c>
    </row>
    <row r="52" spans="3:38" x14ac:dyDescent="0.4">
      <c r="C52" s="5"/>
      <c r="D52" s="5"/>
      <c r="E52" s="5"/>
      <c r="F52" s="5"/>
      <c r="G52" s="5"/>
      <c r="H52" s="5"/>
      <c r="I52" s="5"/>
      <c r="J52" s="5"/>
      <c r="K52" s="5"/>
      <c r="L52" s="5"/>
      <c r="M52" s="9"/>
      <c r="N52" s="9"/>
      <c r="O52" s="5"/>
      <c r="P52" s="6" t="s">
        <v>24</v>
      </c>
      <c r="Q52" s="29" t="b">
        <f>ISNUMBER(Q12)</f>
        <v>0</v>
      </c>
      <c r="T52" s="5">
        <v>10</v>
      </c>
      <c r="U52" s="7" t="str">
        <f t="shared" si="3"/>
        <v/>
      </c>
      <c r="V52" s="7" t="str">
        <f t="shared" si="4"/>
        <v/>
      </c>
      <c r="W52" t="str">
        <f t="shared" si="5"/>
        <v/>
      </c>
      <c r="X52" s="7">
        <f t="shared" si="6"/>
        <v>0</v>
      </c>
      <c r="Z52" s="28">
        <f t="shared" si="7"/>
        <v>0</v>
      </c>
      <c r="AA52" s="5"/>
      <c r="AD52" s="2"/>
      <c r="AE52" t="s">
        <v>77</v>
      </c>
      <c r="AF52" s="44" t="str">
        <f>AF41&amp;AF42&amp;AF43&amp;AF44&amp;AF45&amp;AF46&amp;AF47&amp;AF48&amp;AF49</f>
        <v>111111111,100000001,100000001,100000001,100000001,100000001,100000001,100000001,111111111,</v>
      </c>
    </row>
    <row r="53" spans="3:38" x14ac:dyDescent="0.4">
      <c r="C53" s="5"/>
      <c r="D53" s="5"/>
      <c r="E53" s="5"/>
      <c r="F53" s="5"/>
      <c r="G53" s="5"/>
      <c r="H53" s="5"/>
      <c r="I53" s="5"/>
      <c r="J53" s="5"/>
      <c r="K53" s="5"/>
      <c r="L53" s="5"/>
      <c r="M53" s="9"/>
      <c r="N53" s="9"/>
      <c r="O53" s="5"/>
      <c r="P53" s="9"/>
      <c r="Q53" s="29"/>
      <c r="T53" s="5">
        <v>11</v>
      </c>
      <c r="U53" s="7" t="str">
        <f t="shared" si="3"/>
        <v/>
      </c>
      <c r="V53" s="7" t="str">
        <f t="shared" si="4"/>
        <v/>
      </c>
      <c r="W53" t="str">
        <f t="shared" si="5"/>
        <v/>
      </c>
      <c r="X53" s="7">
        <f t="shared" si="6"/>
        <v>0</v>
      </c>
      <c r="Z53" s="28">
        <f t="shared" si="7"/>
        <v>0</v>
      </c>
      <c r="AA53" s="5"/>
      <c r="AD53" s="2"/>
      <c r="AF53" s="1"/>
    </row>
    <row r="54" spans="3:38" x14ac:dyDescent="0.4">
      <c r="C54" s="5"/>
      <c r="D54" s="5"/>
      <c r="E54" s="5"/>
      <c r="F54" s="5"/>
      <c r="G54" s="5"/>
      <c r="H54" s="5"/>
      <c r="I54" s="5"/>
      <c r="J54" s="5"/>
      <c r="K54" s="5"/>
      <c r="L54" s="5"/>
      <c r="M54" s="9"/>
      <c r="N54" s="9"/>
      <c r="O54" s="5"/>
      <c r="P54" s="9"/>
      <c r="Q54" s="30" t="s">
        <v>78</v>
      </c>
      <c r="S54">
        <f>SUM(S43:S48)</f>
        <v>1</v>
      </c>
      <c r="T54" s="5">
        <v>12</v>
      </c>
      <c r="U54" s="7" t="str">
        <f t="shared" si="3"/>
        <v/>
      </c>
      <c r="V54" s="7" t="str">
        <f t="shared" si="4"/>
        <v/>
      </c>
      <c r="W54" t="str">
        <f t="shared" si="5"/>
        <v/>
      </c>
      <c r="X54" s="7">
        <f t="shared" si="6"/>
        <v>0</v>
      </c>
      <c r="Z54" s="28">
        <f t="shared" si="7"/>
        <v>0</v>
      </c>
      <c r="AA54" s="5"/>
      <c r="AD54" s="2"/>
      <c r="AF54" s="1"/>
    </row>
    <row r="55" spans="3:38" x14ac:dyDescent="0.4">
      <c r="C55" s="5"/>
      <c r="D55" s="5"/>
      <c r="E55" s="5"/>
      <c r="F55" s="5"/>
      <c r="G55" s="5"/>
      <c r="H55" s="5"/>
      <c r="I55" s="5"/>
      <c r="J55" s="5"/>
      <c r="K55" s="5"/>
      <c r="L55" s="5"/>
      <c r="M55" s="9"/>
      <c r="N55" s="9"/>
      <c r="O55" s="5"/>
      <c r="P55" s="9"/>
      <c r="Q55" s="29"/>
      <c r="T55" s="5">
        <v>13</v>
      </c>
      <c r="U55" s="7" t="str">
        <f t="shared" si="3"/>
        <v/>
      </c>
      <c r="V55" s="7" t="str">
        <f t="shared" si="4"/>
        <v/>
      </c>
      <c r="W55" t="str">
        <f t="shared" si="5"/>
        <v/>
      </c>
      <c r="X55" s="7">
        <f t="shared" si="6"/>
        <v>0</v>
      </c>
      <c r="Z55" s="28">
        <f t="shared" si="7"/>
        <v>0</v>
      </c>
      <c r="AA55" s="5"/>
      <c r="AD55" s="2"/>
      <c r="AF55" s="1"/>
    </row>
    <row r="56" spans="3:38" x14ac:dyDescent="0.4">
      <c r="C56" s="5"/>
      <c r="D56" s="5"/>
      <c r="E56" s="5"/>
      <c r="F56" s="5"/>
      <c r="G56" s="5"/>
      <c r="H56" s="5"/>
      <c r="I56" s="5"/>
      <c r="J56" s="5"/>
      <c r="K56" s="5"/>
      <c r="L56" s="5"/>
      <c r="M56" s="9"/>
      <c r="N56" s="9"/>
      <c r="O56" s="5"/>
      <c r="P56" s="9"/>
      <c r="Q56" s="29"/>
      <c r="T56" s="5">
        <v>14</v>
      </c>
      <c r="U56" s="7" t="str">
        <f t="shared" si="3"/>
        <v/>
      </c>
      <c r="V56" s="7" t="str">
        <f t="shared" si="4"/>
        <v/>
      </c>
      <c r="W56" t="str">
        <f t="shared" si="5"/>
        <v/>
      </c>
      <c r="X56" s="7">
        <f t="shared" si="6"/>
        <v>0</v>
      </c>
      <c r="Z56" s="28">
        <f t="shared" si="7"/>
        <v>0</v>
      </c>
      <c r="AA56" s="5"/>
      <c r="AD56" s="2"/>
      <c r="AF56" s="1"/>
    </row>
    <row r="57" spans="3:38" x14ac:dyDescent="0.4">
      <c r="C57" s="5"/>
      <c r="D57" s="5"/>
      <c r="E57" s="5"/>
      <c r="F57" s="5"/>
      <c r="G57" s="5"/>
      <c r="H57" s="5"/>
      <c r="I57" s="5"/>
      <c r="J57" s="5"/>
      <c r="K57" s="5"/>
      <c r="L57" s="5"/>
      <c r="M57" s="9"/>
      <c r="N57" s="9"/>
      <c r="O57" s="5"/>
      <c r="P57" s="9"/>
      <c r="Q57" s="29"/>
      <c r="T57" s="5">
        <v>15</v>
      </c>
      <c r="U57" s="7" t="str">
        <f t="shared" si="3"/>
        <v/>
      </c>
      <c r="V57" s="7" t="str">
        <f t="shared" si="4"/>
        <v/>
      </c>
      <c r="W57" t="str">
        <f t="shared" si="5"/>
        <v/>
      </c>
      <c r="X57" s="7">
        <f t="shared" si="6"/>
        <v>0</v>
      </c>
      <c r="Z57" s="28">
        <f t="shared" si="7"/>
        <v>0</v>
      </c>
      <c r="AA57" s="5"/>
      <c r="AD57" s="2"/>
      <c r="AF57" s="1"/>
    </row>
    <row r="58" spans="3:38" x14ac:dyDescent="0.4">
      <c r="C58" s="5" t="s">
        <v>79</v>
      </c>
      <c r="D58" s="5"/>
      <c r="E58" s="5"/>
      <c r="F58" s="5"/>
      <c r="G58" s="5"/>
      <c r="H58" s="5"/>
      <c r="I58" s="5"/>
      <c r="J58" s="5"/>
      <c r="K58" s="5"/>
      <c r="L58" s="5"/>
      <c r="M58" s="9"/>
      <c r="N58" s="9"/>
      <c r="O58" s="5"/>
      <c r="P58" s="9"/>
      <c r="Q58" s="29"/>
      <c r="T58" s="5">
        <v>16</v>
      </c>
      <c r="U58" s="7" t="str">
        <f t="shared" si="3"/>
        <v/>
      </c>
      <c r="V58" s="7" t="str">
        <f t="shared" si="4"/>
        <v/>
      </c>
      <c r="W58" t="str">
        <f t="shared" si="5"/>
        <v/>
      </c>
      <c r="X58" s="7">
        <f t="shared" si="6"/>
        <v>0</v>
      </c>
      <c r="Z58" s="28">
        <f t="shared" si="7"/>
        <v>0</v>
      </c>
      <c r="AA58" s="5"/>
      <c r="AD58" s="2"/>
      <c r="AE58" s="27" t="s">
        <v>5</v>
      </c>
    </row>
    <row r="59" spans="3:38" x14ac:dyDescent="0.4">
      <c r="C59" s="5"/>
      <c r="D59" s="5"/>
      <c r="E59" s="5"/>
      <c r="F59" s="5"/>
      <c r="G59" s="5"/>
      <c r="H59" s="5"/>
      <c r="I59" s="5"/>
      <c r="J59" s="5"/>
      <c r="K59" s="5"/>
      <c r="L59" s="5"/>
      <c r="M59" s="9"/>
      <c r="N59" s="9"/>
      <c r="O59" s="5"/>
      <c r="T59" s="5"/>
      <c r="U59" s="5"/>
      <c r="V59" s="5"/>
      <c r="X59" s="5"/>
      <c r="AD59" s="2"/>
      <c r="AE59" t="s">
        <v>80</v>
      </c>
      <c r="AF59" t="str">
        <f>AF60&amp;AF61&amp;AF62&amp;AF63&amp;AF64&amp;AF65&amp;AF66&amp;AF67&amp;AF68&amp;AF69&amp;AF70&amp;AF71&amp;AF72&amp;AF73&amp;AF74&amp;AF75</f>
        <v/>
      </c>
    </row>
    <row r="60" spans="3:38" x14ac:dyDescent="0.4">
      <c r="C60" s="5"/>
      <c r="D60" s="29" t="s">
        <v>8</v>
      </c>
      <c r="E60" s="29" cm="1">
        <f t="array" ref="E60">SUMPRODUCT((EXACT($D$8:$L$16,D60)*1))</f>
        <v>0</v>
      </c>
      <c r="F60" s="5"/>
      <c r="G60" t="s">
        <v>42</v>
      </c>
      <c r="H60" s="5"/>
      <c r="I60" s="5"/>
      <c r="J60" s="5"/>
      <c r="K60" s="5"/>
      <c r="L60" s="5"/>
      <c r="M60" s="9"/>
      <c r="N60" s="9"/>
      <c r="O60" s="5"/>
      <c r="W60" s="1"/>
      <c r="X60" s="27" t="s">
        <v>5</v>
      </c>
      <c r="AD60" s="2"/>
      <c r="AF60" s="31" t="str">
        <f>IF(AG60&lt;&gt;"",AG60&amp;AH60&amp;AI60,"")</f>
        <v/>
      </c>
      <c r="AG60" s="32" t="str">
        <f t="shared" ref="AG60:AG75" si="8">U43</f>
        <v/>
      </c>
      <c r="AH60" s="33" t="str">
        <f t="shared" ref="AH60:AH75" si="9">V43</f>
        <v/>
      </c>
      <c r="AI60" s="34" t="str">
        <f t="shared" ref="AI60:AI75" si="10">IF(AG60&lt;&gt;"", ",", "")</f>
        <v/>
      </c>
      <c r="AJ60" s="9"/>
      <c r="AK60" s="9"/>
    </row>
    <row r="61" spans="3:38" x14ac:dyDescent="0.4">
      <c r="C61" s="5"/>
      <c r="D61" s="29" t="s">
        <v>9</v>
      </c>
      <c r="E61" s="29" cm="1">
        <f t="array" ref="E61">SUMPRODUCT((EXACT($D$8:$L$16,D61)*1))</f>
        <v>32</v>
      </c>
      <c r="F61" s="5"/>
      <c r="G61" t="s">
        <v>81</v>
      </c>
      <c r="H61" s="5"/>
      <c r="I61" s="5"/>
      <c r="J61" s="5"/>
      <c r="K61" s="5"/>
      <c r="L61" s="5"/>
      <c r="M61" s="9"/>
      <c r="N61" s="9"/>
      <c r="O61" s="5"/>
      <c r="W61" s="9"/>
      <c r="X61" s="9" t="s">
        <v>82</v>
      </c>
      <c r="AA61" t="s">
        <v>83</v>
      </c>
      <c r="AD61" s="2"/>
      <c r="AF61" s="31" t="str">
        <f t="shared" ref="AF61:AF75" si="11">IF(AF60&lt;&gt;"",IF(AG61&lt;&gt;"",AG61&amp;AH61&amp;AI61,""),"")</f>
        <v/>
      </c>
      <c r="AG61" s="35" t="str">
        <f t="shared" si="8"/>
        <v/>
      </c>
      <c r="AH61" s="9" t="str">
        <f t="shared" si="9"/>
        <v/>
      </c>
      <c r="AI61" s="36" t="str">
        <f t="shared" si="10"/>
        <v/>
      </c>
      <c r="AJ61" s="9"/>
      <c r="AK61" s="9"/>
      <c r="AL61" s="9"/>
    </row>
    <row r="62" spans="3:38" x14ac:dyDescent="0.4">
      <c r="C62" s="5"/>
      <c r="D62" s="29" t="s">
        <v>23</v>
      </c>
      <c r="E62" s="29" cm="1">
        <f t="array" ref="E62">SUMPRODUCT((EXACT($D$8:$L$16,D62)*1))</f>
        <v>0</v>
      </c>
      <c r="F62" s="5"/>
      <c r="G62" t="s">
        <v>48</v>
      </c>
      <c r="H62" s="5"/>
      <c r="I62" s="5"/>
      <c r="J62" s="5"/>
      <c r="K62" s="5"/>
      <c r="L62" s="5"/>
      <c r="M62" s="9"/>
      <c r="N62" s="9"/>
      <c r="O62" s="5"/>
      <c r="W62" s="9"/>
      <c r="X62">
        <f>SUM(X64:X78)</f>
        <v>0</v>
      </c>
      <c r="AA62" t="s">
        <v>84</v>
      </c>
      <c r="AB62">
        <f>SUM(AB64:AB69)</f>
        <v>0</v>
      </c>
      <c r="AD62" s="2"/>
      <c r="AF62" s="31" t="str">
        <f t="shared" si="11"/>
        <v/>
      </c>
      <c r="AG62" s="35" t="str">
        <f t="shared" si="8"/>
        <v/>
      </c>
      <c r="AH62" s="9" t="str">
        <f t="shared" si="9"/>
        <v/>
      </c>
      <c r="AI62" s="36" t="str">
        <f t="shared" si="10"/>
        <v/>
      </c>
      <c r="AJ62" s="9"/>
      <c r="AK62" s="9"/>
      <c r="AL62" s="9"/>
    </row>
    <row r="63" spans="3:38" x14ac:dyDescent="0.4">
      <c r="C63" s="29" t="s">
        <v>102</v>
      </c>
      <c r="D63" s="29" t="s">
        <v>103</v>
      </c>
      <c r="E63" s="29" cm="1">
        <f t="array" ref="E63">SUMPRODUCT((EXACT($D$8:$L$16,D63)*1))</f>
        <v>0</v>
      </c>
      <c r="F63" s="5"/>
      <c r="G63" s="5"/>
      <c r="H63" s="5"/>
      <c r="I63" s="5"/>
      <c r="J63" s="5"/>
      <c r="K63" s="5"/>
      <c r="L63" s="5"/>
      <c r="M63" s="9"/>
      <c r="N63" s="9"/>
      <c r="O63" s="5"/>
      <c r="P63" t="s">
        <v>37</v>
      </c>
      <c r="U63" s="6" t="s">
        <v>15</v>
      </c>
      <c r="V63" s="37">
        <v>1</v>
      </c>
      <c r="W63">
        <v>1</v>
      </c>
      <c r="X63" s="38"/>
      <c r="AA63" t="s">
        <v>86</v>
      </c>
      <c r="AB63" t="s">
        <v>67</v>
      </c>
      <c r="AD63" s="2"/>
      <c r="AF63" s="31" t="str">
        <f t="shared" si="11"/>
        <v/>
      </c>
      <c r="AG63" s="35" t="str">
        <f t="shared" si="8"/>
        <v/>
      </c>
      <c r="AH63" s="9" t="str">
        <f t="shared" si="9"/>
        <v/>
      </c>
      <c r="AI63" s="36" t="str">
        <f t="shared" si="10"/>
        <v/>
      </c>
      <c r="AJ63" s="9"/>
      <c r="AK63" s="9"/>
      <c r="AL63" s="9"/>
    </row>
    <row r="64" spans="3:38" x14ac:dyDescent="0.4">
      <c r="C64" s="29"/>
      <c r="D64" s="29" t="s">
        <v>101</v>
      </c>
      <c r="E64" s="29" cm="1">
        <f t="array" ref="E64">SUMPRODUCT((EXACT($D$8:$L$16,D64)*1))</f>
        <v>0</v>
      </c>
      <c r="F64" s="5"/>
      <c r="G64" s="5"/>
      <c r="H64" s="5"/>
      <c r="I64" s="5"/>
      <c r="J64" s="5"/>
      <c r="K64" s="5"/>
      <c r="L64" s="5"/>
      <c r="M64" s="9"/>
      <c r="N64" s="9"/>
      <c r="O64" s="5"/>
      <c r="P64" t="s">
        <v>88</v>
      </c>
      <c r="Q64" s="29" t="b">
        <f>ISNUMBER(Q17)</f>
        <v>0</v>
      </c>
      <c r="U64" s="6" t="s">
        <v>17</v>
      </c>
      <c r="V64" s="37">
        <v>2</v>
      </c>
      <c r="W64">
        <v>2</v>
      </c>
      <c r="X64" s="6">
        <f t="shared" ref="X64:X78" si="12">IF(AND(U44&lt;&gt;"",U43=""),1,0)</f>
        <v>0</v>
      </c>
      <c r="Z64">
        <v>1</v>
      </c>
      <c r="AA64">
        <f t="shared" ref="AA64:AA69" si="13">COUNTIF($U$43:$U$58,Z64)</f>
        <v>0</v>
      </c>
      <c r="AB64">
        <f t="shared" ref="AB64:AB69" si="14">IF(AA64&lt;=Q9,0,1)</f>
        <v>0</v>
      </c>
      <c r="AD64" s="2"/>
      <c r="AF64" s="31" t="str">
        <f t="shared" si="11"/>
        <v/>
      </c>
      <c r="AG64" s="35" t="str">
        <f t="shared" si="8"/>
        <v/>
      </c>
      <c r="AH64" s="9" t="str">
        <f t="shared" si="9"/>
        <v/>
      </c>
      <c r="AI64" s="36" t="str">
        <f t="shared" si="10"/>
        <v/>
      </c>
      <c r="AJ64" s="9"/>
      <c r="AK64" s="9"/>
      <c r="AL64" s="9"/>
    </row>
    <row r="65" spans="3:38" x14ac:dyDescent="0.4">
      <c r="C65" s="29"/>
      <c r="D65" s="29" t="s">
        <v>104</v>
      </c>
      <c r="E65" s="29" cm="1">
        <f t="array" ref="E65">SUMPRODUCT((EXACT($D$8:$L$16,D65)*1))</f>
        <v>0</v>
      </c>
      <c r="F65" s="5"/>
      <c r="G65" s="5"/>
      <c r="H65" s="5"/>
      <c r="I65" s="5"/>
      <c r="J65" s="5"/>
      <c r="K65" s="5"/>
      <c r="L65" s="5"/>
      <c r="M65" s="9"/>
      <c r="N65" s="9"/>
      <c r="O65" s="5"/>
      <c r="P65" t="s">
        <v>90</v>
      </c>
      <c r="Q65">
        <f>IF(AND(Q64=TRUE(),Q17=INT(Q17)),0,1)</f>
        <v>1</v>
      </c>
      <c r="R65" t="s">
        <v>91</v>
      </c>
      <c r="U65" s="6" t="s">
        <v>19</v>
      </c>
      <c r="V65" s="37">
        <v>3</v>
      </c>
      <c r="W65">
        <v>3</v>
      </c>
      <c r="X65" s="6">
        <f t="shared" si="12"/>
        <v>0</v>
      </c>
      <c r="Z65">
        <v>2</v>
      </c>
      <c r="AA65">
        <f t="shared" si="13"/>
        <v>0</v>
      </c>
      <c r="AB65">
        <f t="shared" si="14"/>
        <v>0</v>
      </c>
      <c r="AD65" s="2"/>
      <c r="AF65" s="31" t="str">
        <f t="shared" si="11"/>
        <v/>
      </c>
      <c r="AG65" s="35" t="str">
        <f t="shared" si="8"/>
        <v/>
      </c>
      <c r="AH65" s="9" t="str">
        <f t="shared" si="9"/>
        <v/>
      </c>
      <c r="AI65" s="36" t="str">
        <f t="shared" si="10"/>
        <v/>
      </c>
      <c r="AJ65" s="9"/>
      <c r="AK65" s="9"/>
      <c r="AL65" s="9"/>
    </row>
    <row r="66" spans="3:38" x14ac:dyDescent="0.4">
      <c r="C66" s="29" t="s">
        <v>105</v>
      </c>
      <c r="D66" s="29" t="s">
        <v>35</v>
      </c>
      <c r="E66" s="29" cm="1">
        <f t="array" ref="E66">SUMPRODUCT((EXACT($D$8:$L$16,D66)*1))</f>
        <v>0</v>
      </c>
      <c r="F66" s="5"/>
      <c r="G66" s="5"/>
      <c r="H66" s="5"/>
      <c r="I66" s="5"/>
      <c r="J66" s="5"/>
      <c r="K66" s="5"/>
      <c r="L66" s="5"/>
      <c r="M66" s="9"/>
      <c r="N66" s="9"/>
      <c r="O66" s="5"/>
      <c r="P66" t="s">
        <v>92</v>
      </c>
      <c r="Q66">
        <f>IF(AND(Q64=TRUE(),Q17&gt;=1,Q17&lt;=16),0,1)</f>
        <v>1</v>
      </c>
      <c r="R66" t="s">
        <v>91</v>
      </c>
      <c r="U66" s="6" t="s">
        <v>24</v>
      </c>
      <c r="V66" s="37">
        <v>4</v>
      </c>
      <c r="W66">
        <v>4</v>
      </c>
      <c r="X66" s="6">
        <f t="shared" si="12"/>
        <v>0</v>
      </c>
      <c r="Z66">
        <v>3</v>
      </c>
      <c r="AA66">
        <f t="shared" si="13"/>
        <v>0</v>
      </c>
      <c r="AB66">
        <f t="shared" si="14"/>
        <v>0</v>
      </c>
      <c r="AD66" s="2"/>
      <c r="AF66" s="31" t="str">
        <f t="shared" si="11"/>
        <v/>
      </c>
      <c r="AG66" s="35" t="str">
        <f t="shared" si="8"/>
        <v/>
      </c>
      <c r="AH66" s="9" t="str">
        <f t="shared" si="9"/>
        <v/>
      </c>
      <c r="AI66" s="36" t="str">
        <f t="shared" si="10"/>
        <v/>
      </c>
      <c r="AJ66" s="9"/>
      <c r="AK66" s="9"/>
      <c r="AL66" s="9"/>
    </row>
    <row r="67" spans="3:38" x14ac:dyDescent="0.4">
      <c r="C67" s="29"/>
      <c r="D67" s="29" t="s">
        <v>111</v>
      </c>
      <c r="E67" s="29" cm="1">
        <f t="array" ref="E67">SUMPRODUCT((EXACT($D$8:$L$16,D67)*1))</f>
        <v>0</v>
      </c>
      <c r="F67" s="5"/>
      <c r="G67" s="5"/>
      <c r="H67" s="5"/>
      <c r="I67" s="5"/>
      <c r="J67" s="5"/>
      <c r="K67" s="5"/>
      <c r="L67" s="5"/>
      <c r="M67" s="9"/>
      <c r="N67" s="9"/>
      <c r="O67" s="5"/>
      <c r="P67" t="s">
        <v>78</v>
      </c>
      <c r="Q67" s="29" t="b">
        <f>OR(Q65,Q66)</f>
        <v>1</v>
      </c>
      <c r="R67" t="s">
        <v>93</v>
      </c>
      <c r="U67" s="6" t="s">
        <v>28</v>
      </c>
      <c r="V67" s="37">
        <v>5</v>
      </c>
      <c r="W67">
        <v>5</v>
      </c>
      <c r="X67" s="6">
        <f t="shared" si="12"/>
        <v>0</v>
      </c>
      <c r="Z67">
        <v>4</v>
      </c>
      <c r="AA67">
        <f t="shared" si="13"/>
        <v>0</v>
      </c>
      <c r="AB67">
        <f t="shared" si="14"/>
        <v>0</v>
      </c>
      <c r="AD67" s="2"/>
      <c r="AF67" s="31" t="str">
        <f t="shared" si="11"/>
        <v/>
      </c>
      <c r="AG67" s="35" t="str">
        <f t="shared" si="8"/>
        <v/>
      </c>
      <c r="AH67" s="9" t="str">
        <f t="shared" si="9"/>
        <v/>
      </c>
      <c r="AI67" s="36" t="str">
        <f t="shared" si="10"/>
        <v/>
      </c>
      <c r="AJ67" s="9"/>
      <c r="AK67" s="9"/>
      <c r="AL67" s="9"/>
    </row>
    <row r="68" spans="3:38" x14ac:dyDescent="0.4">
      <c r="C68" s="29"/>
      <c r="D68" s="29" t="s">
        <v>112</v>
      </c>
      <c r="E68" s="29" cm="1">
        <f t="array" ref="E68">SUMPRODUCT((EXACT($D$8:$L$16,D68)*1))</f>
        <v>0</v>
      </c>
      <c r="U68" s="6" t="s">
        <v>31</v>
      </c>
      <c r="V68" s="37">
        <v>6</v>
      </c>
      <c r="W68">
        <v>6</v>
      </c>
      <c r="X68" s="6">
        <f t="shared" si="12"/>
        <v>0</v>
      </c>
      <c r="Z68">
        <v>5</v>
      </c>
      <c r="AA68">
        <f t="shared" si="13"/>
        <v>0</v>
      </c>
      <c r="AB68">
        <f t="shared" si="14"/>
        <v>0</v>
      </c>
      <c r="AD68" s="2"/>
      <c r="AF68" s="31" t="str">
        <f t="shared" si="11"/>
        <v/>
      </c>
      <c r="AG68" s="35" t="str">
        <f t="shared" si="8"/>
        <v/>
      </c>
      <c r="AH68" s="9" t="str">
        <f t="shared" si="9"/>
        <v/>
      </c>
      <c r="AI68" s="36" t="str">
        <f t="shared" si="10"/>
        <v/>
      </c>
      <c r="AJ68" s="9"/>
      <c r="AK68" s="9"/>
      <c r="AL68" s="9"/>
    </row>
    <row r="69" spans="3:38" x14ac:dyDescent="0.4">
      <c r="C69" s="29"/>
      <c r="D69" s="29" t="s">
        <v>113</v>
      </c>
      <c r="E69" s="29" cm="1">
        <f t="array" ref="E69">SUMPRODUCT((EXACT($D$8:$L$16,D69)*1))</f>
        <v>0</v>
      </c>
      <c r="W69">
        <v>7</v>
      </c>
      <c r="X69" s="6">
        <f t="shared" si="12"/>
        <v>0</v>
      </c>
      <c r="Z69">
        <v>6</v>
      </c>
      <c r="AA69">
        <f t="shared" si="13"/>
        <v>0</v>
      </c>
      <c r="AB69">
        <f t="shared" si="14"/>
        <v>0</v>
      </c>
      <c r="AD69" s="2"/>
      <c r="AF69" s="31" t="str">
        <f t="shared" si="11"/>
        <v/>
      </c>
      <c r="AG69" s="35" t="str">
        <f t="shared" si="8"/>
        <v/>
      </c>
      <c r="AH69" s="9" t="str">
        <f t="shared" si="9"/>
        <v/>
      </c>
      <c r="AI69" s="36" t="str">
        <f t="shared" si="10"/>
        <v/>
      </c>
      <c r="AJ69" s="9"/>
      <c r="AK69" s="9"/>
      <c r="AL69" s="9"/>
    </row>
    <row r="70" spans="3:38" x14ac:dyDescent="0.4">
      <c r="C70" s="29"/>
      <c r="D70" s="29" t="s">
        <v>100</v>
      </c>
      <c r="E70" s="29" cm="1">
        <f t="array" ref="E70">SUMPRODUCT((EXACT($D$8:$L$16,D70)*1))</f>
        <v>0</v>
      </c>
      <c r="W70">
        <v>8</v>
      </c>
      <c r="X70" s="6">
        <f t="shared" si="12"/>
        <v>0</v>
      </c>
      <c r="AA70" s="5"/>
      <c r="AD70" s="2"/>
      <c r="AF70" s="31" t="str">
        <f t="shared" si="11"/>
        <v/>
      </c>
      <c r="AG70" s="35" t="str">
        <f t="shared" si="8"/>
        <v/>
      </c>
      <c r="AH70" s="9" t="str">
        <f t="shared" si="9"/>
        <v/>
      </c>
      <c r="AI70" s="36" t="str">
        <f t="shared" si="10"/>
        <v/>
      </c>
      <c r="AJ70" s="9"/>
      <c r="AK70" s="9"/>
      <c r="AL70" s="9"/>
    </row>
    <row r="71" spans="3:38" x14ac:dyDescent="0.4">
      <c r="C71" s="29"/>
      <c r="D71" s="29" t="s">
        <v>114</v>
      </c>
      <c r="E71" s="29" cm="1">
        <f t="array" ref="E71">SUMPRODUCT((EXACT($D$8:$L$16,D71)*1))</f>
        <v>0</v>
      </c>
      <c r="U71" s="9"/>
      <c r="V71" s="9"/>
      <c r="W71" s="5">
        <v>9</v>
      </c>
      <c r="X71" s="6">
        <f t="shared" si="12"/>
        <v>0</v>
      </c>
      <c r="Y71" s="5"/>
      <c r="AA71" s="5"/>
      <c r="AD71" s="2"/>
      <c r="AF71" s="31" t="str">
        <f t="shared" si="11"/>
        <v/>
      </c>
      <c r="AG71" s="35" t="str">
        <f t="shared" si="8"/>
        <v/>
      </c>
      <c r="AH71" s="9" t="str">
        <f t="shared" si="9"/>
        <v/>
      </c>
      <c r="AI71" s="36" t="str">
        <f t="shared" si="10"/>
        <v/>
      </c>
    </row>
    <row r="72" spans="3:38" x14ac:dyDescent="0.4">
      <c r="S72" t="s">
        <v>94</v>
      </c>
      <c r="U72" s="9"/>
      <c r="V72" s="9"/>
      <c r="W72">
        <v>10</v>
      </c>
      <c r="X72" s="6">
        <f t="shared" si="12"/>
        <v>0</v>
      </c>
      <c r="AA72" s="5"/>
      <c r="AD72" s="2"/>
      <c r="AF72" s="31" t="str">
        <f t="shared" si="11"/>
        <v/>
      </c>
      <c r="AG72" s="35" t="str">
        <f t="shared" si="8"/>
        <v/>
      </c>
      <c r="AH72" s="9" t="str">
        <f t="shared" si="9"/>
        <v/>
      </c>
      <c r="AI72" s="36" t="str">
        <f t="shared" si="10"/>
        <v/>
      </c>
    </row>
    <row r="73" spans="3:38" x14ac:dyDescent="0.4">
      <c r="D73" t="s">
        <v>85</v>
      </c>
      <c r="E73" cm="1">
        <f t="array" ref="E73">SUMPRODUCT((EXACT($D$8:$L$16,"")*1))</f>
        <v>49</v>
      </c>
      <c r="P73" s="7" t="s">
        <v>43</v>
      </c>
      <c r="Q73">
        <v>0</v>
      </c>
      <c r="S73">
        <f>COUNTIF($Q$19,P73)</f>
        <v>0</v>
      </c>
      <c r="U73" s="9"/>
      <c r="V73" s="9"/>
      <c r="W73" s="5">
        <v>11</v>
      </c>
      <c r="X73" s="6">
        <f t="shared" si="12"/>
        <v>0</v>
      </c>
      <c r="Y73" s="5"/>
      <c r="AA73" s="5"/>
      <c r="AD73" s="2"/>
      <c r="AF73" s="31" t="str">
        <f t="shared" si="11"/>
        <v/>
      </c>
      <c r="AG73" s="35" t="str">
        <f t="shared" si="8"/>
        <v/>
      </c>
      <c r="AH73" s="9" t="str">
        <f t="shared" si="9"/>
        <v/>
      </c>
      <c r="AI73" s="36" t="str">
        <f t="shared" si="10"/>
        <v/>
      </c>
    </row>
    <row r="74" spans="3:38" x14ac:dyDescent="0.4">
      <c r="D74" t="s">
        <v>87</v>
      </c>
      <c r="E74">
        <f>SUM(E60:E73)</f>
        <v>81</v>
      </c>
      <c r="P74" s="7" t="s">
        <v>39</v>
      </c>
      <c r="Q74">
        <v>1</v>
      </c>
      <c r="S74">
        <f>COUNTIF($Q$19,P74)</f>
        <v>0</v>
      </c>
      <c r="U74" s="9"/>
      <c r="V74" s="9"/>
      <c r="W74">
        <v>12</v>
      </c>
      <c r="X74" s="6">
        <f t="shared" si="12"/>
        <v>0</v>
      </c>
      <c r="AA74" s="5"/>
      <c r="AD74" s="2"/>
      <c r="AF74" s="31" t="str">
        <f t="shared" si="11"/>
        <v/>
      </c>
      <c r="AG74" s="35" t="str">
        <f t="shared" si="8"/>
        <v/>
      </c>
      <c r="AH74" s="9" t="str">
        <f t="shared" si="9"/>
        <v/>
      </c>
      <c r="AI74" s="36" t="str">
        <f t="shared" si="10"/>
        <v/>
      </c>
    </row>
    <row r="75" spans="3:38" x14ac:dyDescent="0.4">
      <c r="D75" t="s">
        <v>89</v>
      </c>
      <c r="E75">
        <f>9*9 - E74</f>
        <v>0</v>
      </c>
      <c r="P75" s="7" t="s">
        <v>49</v>
      </c>
      <c r="Q75">
        <v>2</v>
      </c>
      <c r="S75">
        <f>COUNTIF($Q$19,P75)</f>
        <v>0</v>
      </c>
      <c r="U75" s="9"/>
      <c r="V75" s="9"/>
      <c r="W75" s="5">
        <v>13</v>
      </c>
      <c r="X75" s="6">
        <f t="shared" si="12"/>
        <v>0</v>
      </c>
      <c r="Y75" s="5"/>
      <c r="AA75" s="5"/>
      <c r="AD75" s="2"/>
      <c r="AF75" s="31" t="str">
        <f t="shared" si="11"/>
        <v/>
      </c>
      <c r="AG75" s="39" t="str">
        <f t="shared" si="8"/>
        <v/>
      </c>
      <c r="AH75" s="40" t="str">
        <f t="shared" si="9"/>
        <v/>
      </c>
      <c r="AI75" s="41" t="str">
        <f t="shared" si="10"/>
        <v/>
      </c>
    </row>
    <row r="76" spans="3:38" x14ac:dyDescent="0.4">
      <c r="E76" s="29">
        <f>E62+E65+E68+E71</f>
        <v>0</v>
      </c>
      <c r="F76" s="29" t="s">
        <v>106</v>
      </c>
      <c r="P76" s="7" t="s">
        <v>52</v>
      </c>
      <c r="Q76">
        <v>3</v>
      </c>
      <c r="S76">
        <f>COUNTIF($Q$19,P76)</f>
        <v>0</v>
      </c>
      <c r="U76" s="9"/>
      <c r="V76" s="9"/>
      <c r="W76">
        <v>14</v>
      </c>
      <c r="X76" s="6">
        <f t="shared" si="12"/>
        <v>0</v>
      </c>
      <c r="AA76" s="5"/>
      <c r="AD76" s="2"/>
      <c r="AG76" s="9"/>
      <c r="AH76" s="9"/>
      <c r="AI76" s="9"/>
    </row>
    <row r="77" spans="3:38" x14ac:dyDescent="0.4">
      <c r="P77" s="5"/>
      <c r="U77" s="9"/>
      <c r="V77" s="9"/>
      <c r="W77" s="5">
        <v>15</v>
      </c>
      <c r="X77" s="6">
        <f t="shared" si="12"/>
        <v>0</v>
      </c>
      <c r="Y77" s="5"/>
      <c r="AA77" s="5"/>
      <c r="AD77" s="2"/>
      <c r="AG77" s="9"/>
      <c r="AH77" s="9"/>
      <c r="AI77" s="9"/>
    </row>
    <row r="78" spans="3:38" x14ac:dyDescent="0.4">
      <c r="P78" s="5"/>
      <c r="R78" t="s">
        <v>87</v>
      </c>
      <c r="S78">
        <f>SUM(S73:S76)</f>
        <v>0</v>
      </c>
      <c r="U78" s="9"/>
      <c r="W78">
        <v>16</v>
      </c>
      <c r="X78" s="6">
        <f t="shared" si="12"/>
        <v>0</v>
      </c>
      <c r="AA78" s="5"/>
      <c r="AD78" s="2"/>
    </row>
    <row r="79" spans="3:38" x14ac:dyDescent="0.4">
      <c r="U79" s="9"/>
      <c r="AD79" s="2"/>
    </row>
    <row r="80" spans="3:38" x14ac:dyDescent="0.4">
      <c r="U80" s="9"/>
      <c r="AD80" s="2"/>
    </row>
    <row r="81" spans="21:30" x14ac:dyDescent="0.4">
      <c r="U81" s="9"/>
      <c r="AD81" s="2"/>
    </row>
    <row r="82" spans="21:30" x14ac:dyDescent="0.4">
      <c r="U82" s="9"/>
      <c r="AD82" s="2"/>
    </row>
    <row r="83" spans="21:30" x14ac:dyDescent="0.4">
      <c r="AD83" s="2"/>
    </row>
    <row r="84" spans="21:30" x14ac:dyDescent="0.4">
      <c r="AD84" s="2"/>
    </row>
    <row r="85" spans="21:30" x14ac:dyDescent="0.4">
      <c r="AD85" s="2"/>
    </row>
    <row r="86" spans="21:30" x14ac:dyDescent="0.4">
      <c r="AD86" s="2"/>
    </row>
    <row r="87" spans="21:30" x14ac:dyDescent="0.4">
      <c r="AD87" s="2"/>
    </row>
    <row r="88" spans="21:30" x14ac:dyDescent="0.4">
      <c r="AD88" s="2"/>
    </row>
    <row r="89" spans="21:30" x14ac:dyDescent="0.4">
      <c r="Y89" s="5"/>
      <c r="AD89" s="2"/>
    </row>
    <row r="90" spans="21:30" x14ac:dyDescent="0.4">
      <c r="Y90" s="5"/>
      <c r="AD90" s="2"/>
    </row>
    <row r="91" spans="21:30" x14ac:dyDescent="0.4">
      <c r="Y91" s="5"/>
      <c r="AD91" s="2"/>
    </row>
    <row r="92" spans="21:30" x14ac:dyDescent="0.4">
      <c r="Y92" s="5"/>
      <c r="AD92" s="2"/>
    </row>
    <row r="93" spans="21:30" x14ac:dyDescent="0.4">
      <c r="Y93" s="5"/>
      <c r="AD93" s="2"/>
    </row>
    <row r="94" spans="21:30" x14ac:dyDescent="0.4">
      <c r="Y94" s="5"/>
      <c r="AD94" s="2"/>
    </row>
    <row r="95" spans="21:30" x14ac:dyDescent="0.4">
      <c r="Y95" s="5"/>
      <c r="AD95" s="2"/>
    </row>
    <row r="96" spans="21:30" x14ac:dyDescent="0.4">
      <c r="Y96" s="5"/>
      <c r="AD96" s="2"/>
    </row>
    <row r="97" spans="30:30" x14ac:dyDescent="0.4">
      <c r="AD97" s="2"/>
    </row>
    <row r="98" spans="30:30" x14ac:dyDescent="0.4">
      <c r="AD98" s="2"/>
    </row>
  </sheetData>
  <phoneticPr fontId="4"/>
  <conditionalFormatting sqref="C33:Y33 C34:D34 H34:Y34 C37:Y37 C36:D36 O36:Y36 C35:Y35">
    <cfRule type="expression" dxfId="2" priority="2">
      <formula>(C33="エラー有")</formula>
    </cfRule>
  </conditionalFormatting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I98"/>
  <sheetViews>
    <sheetView zoomScaleNormal="100" workbookViewId="0"/>
  </sheetViews>
  <sheetFormatPr defaultColWidth="8.625" defaultRowHeight="18.75" x14ac:dyDescent="0.4"/>
  <cols>
    <col min="1" max="1" width="2.75" style="29" customWidth="1"/>
    <col min="2" max="2" width="3" style="29" customWidth="1"/>
    <col min="3" max="3" width="4.5" style="29" customWidth="1"/>
    <col min="4" max="14" width="3.625" style="29" customWidth="1"/>
    <col min="15" max="15" width="8.625" style="29"/>
    <col min="16" max="16" width="17.25" style="29" customWidth="1"/>
    <col min="17" max="17" width="6.625" style="29" customWidth="1"/>
    <col min="18" max="18" width="6.375" style="29" customWidth="1"/>
    <col min="19" max="19" width="8.625" style="29"/>
    <col min="20" max="20" width="4" style="29" customWidth="1"/>
    <col min="21" max="21" width="12.25" style="29" customWidth="1"/>
    <col min="22" max="22" width="8.625" style="29"/>
    <col min="23" max="23" width="12.5" style="29" customWidth="1"/>
    <col min="24" max="25" width="8.625" style="29"/>
    <col min="26" max="26" width="12" style="29" customWidth="1"/>
    <col min="27" max="27" width="12.875" style="29" customWidth="1"/>
    <col min="28" max="28" width="8.625" style="29"/>
    <col min="29" max="29" width="4.875" style="29" customWidth="1"/>
    <col min="30" max="30" width="9" style="29" customWidth="1"/>
    <col min="31" max="31" width="24.875" style="29" customWidth="1"/>
    <col min="32" max="32" width="14" style="29" customWidth="1"/>
    <col min="33" max="16384" width="8.625" style="29"/>
  </cols>
  <sheetData>
    <row r="1" spans="3:33" x14ac:dyDescent="0.4">
      <c r="D1" s="29" t="s">
        <v>138</v>
      </c>
      <c r="W1" s="29" t="s">
        <v>144</v>
      </c>
      <c r="AD1" s="2"/>
      <c r="AE1" s="29" t="s">
        <v>0</v>
      </c>
    </row>
    <row r="2" spans="3:33" x14ac:dyDescent="0.4">
      <c r="D2" s="29" t="s">
        <v>98</v>
      </c>
      <c r="P2" s="29" t="s">
        <v>1</v>
      </c>
      <c r="U2" s="47" t="s">
        <v>2</v>
      </c>
      <c r="V2" s="47"/>
      <c r="W2" s="48" t="e">
        <f>HYPERLINK(AF4,AF4)</f>
        <v>#N/A</v>
      </c>
      <c r="AD2" s="2"/>
    </row>
    <row r="3" spans="3:33" x14ac:dyDescent="0.4">
      <c r="P3" s="49"/>
      <c r="U3" s="59" t="s">
        <v>110</v>
      </c>
      <c r="V3" s="47"/>
      <c r="W3" s="48" t="e">
        <f>HYPERLINK(AF5,AF5)</f>
        <v>#N/A</v>
      </c>
      <c r="AD3" s="2"/>
    </row>
    <row r="4" spans="3:33" x14ac:dyDescent="0.4">
      <c r="W4" s="29" t="s">
        <v>109</v>
      </c>
      <c r="AD4" s="2"/>
      <c r="AE4" s="47" t="s">
        <v>2</v>
      </c>
      <c r="AF4" s="47" t="e">
        <f>AF27&amp;AF28&amp;AF29</f>
        <v>#N/A</v>
      </c>
    </row>
    <row r="5" spans="3:33" x14ac:dyDescent="0.4">
      <c r="S5" s="29" t="s">
        <v>136</v>
      </c>
      <c r="AD5" s="2"/>
      <c r="AE5" s="47" t="s">
        <v>3</v>
      </c>
      <c r="AF5" s="47" t="e">
        <f>AF27&amp;AF28&amp;AF29&amp;AF30</f>
        <v>#N/A</v>
      </c>
    </row>
    <row r="6" spans="3:33" x14ac:dyDescent="0.4">
      <c r="C6" s="29" t="s">
        <v>4</v>
      </c>
      <c r="U6" s="29" t="s">
        <v>5</v>
      </c>
      <c r="AD6" s="2"/>
    </row>
    <row r="7" spans="3:33" x14ac:dyDescent="0.4">
      <c r="D7" s="29">
        <v>1</v>
      </c>
      <c r="E7" s="29">
        <v>2</v>
      </c>
      <c r="F7" s="29">
        <v>3</v>
      </c>
      <c r="G7" s="29">
        <v>4</v>
      </c>
      <c r="H7" s="29">
        <v>5</v>
      </c>
      <c r="I7" s="29">
        <v>6</v>
      </c>
      <c r="J7" s="29">
        <v>7</v>
      </c>
      <c r="K7" s="29">
        <v>8</v>
      </c>
      <c r="L7" s="29">
        <v>9</v>
      </c>
      <c r="M7" s="29">
        <v>10</v>
      </c>
      <c r="N7" s="29">
        <v>11</v>
      </c>
      <c r="P7" s="29" t="s">
        <v>6</v>
      </c>
      <c r="U7" s="29" t="s">
        <v>7</v>
      </c>
      <c r="AD7" s="2"/>
    </row>
    <row r="8" spans="3:33" x14ac:dyDescent="0.4">
      <c r="C8" s="29">
        <v>1</v>
      </c>
      <c r="D8" s="50" t="s">
        <v>135</v>
      </c>
      <c r="E8" s="50" t="s">
        <v>135</v>
      </c>
      <c r="F8" s="50" t="s">
        <v>135</v>
      </c>
      <c r="G8" s="50" t="s">
        <v>135</v>
      </c>
      <c r="H8" s="50" t="s">
        <v>135</v>
      </c>
      <c r="I8" s="50" t="s">
        <v>135</v>
      </c>
      <c r="J8" s="50" t="s">
        <v>135</v>
      </c>
      <c r="K8" s="50" t="s">
        <v>135</v>
      </c>
      <c r="L8" s="50" t="s">
        <v>135</v>
      </c>
      <c r="M8" s="50" t="s">
        <v>135</v>
      </c>
      <c r="N8" s="50" t="s">
        <v>135</v>
      </c>
      <c r="P8" s="28" t="s">
        <v>10</v>
      </c>
      <c r="Q8" s="28" t="s">
        <v>11</v>
      </c>
      <c r="R8" s="28" t="s">
        <v>12</v>
      </c>
      <c r="U8" s="8" t="s">
        <v>10</v>
      </c>
      <c r="V8" s="28" t="s">
        <v>13</v>
      </c>
      <c r="X8" s="29" t="s">
        <v>14</v>
      </c>
      <c r="AD8" s="2"/>
    </row>
    <row r="9" spans="3:33" x14ac:dyDescent="0.4">
      <c r="C9" s="29">
        <v>2</v>
      </c>
      <c r="D9" s="50" t="s">
        <v>135</v>
      </c>
      <c r="E9" s="50"/>
      <c r="F9" s="50"/>
      <c r="G9" s="50"/>
      <c r="H9" s="50"/>
      <c r="I9" s="50"/>
      <c r="J9" s="50"/>
      <c r="K9" s="50"/>
      <c r="L9" s="50"/>
      <c r="M9" s="51"/>
      <c r="N9" s="50" t="s">
        <v>135</v>
      </c>
      <c r="P9" s="28" t="s">
        <v>15</v>
      </c>
      <c r="Q9" s="49"/>
      <c r="R9" s="28">
        <v>4</v>
      </c>
      <c r="T9" s="29">
        <v>1</v>
      </c>
      <c r="U9" s="49"/>
      <c r="V9" s="49"/>
      <c r="X9" s="28" t="s">
        <v>10</v>
      </c>
      <c r="Y9" s="28" t="s">
        <v>16</v>
      </c>
      <c r="AD9" s="2"/>
      <c r="AG9" s="29" t="s">
        <v>139</v>
      </c>
    </row>
    <row r="10" spans="3:33" x14ac:dyDescent="0.4">
      <c r="C10" s="29">
        <v>3</v>
      </c>
      <c r="D10" s="50" t="s">
        <v>135</v>
      </c>
      <c r="E10" s="50"/>
      <c r="F10" s="50"/>
      <c r="G10" s="50"/>
      <c r="H10" s="50"/>
      <c r="I10" s="50"/>
      <c r="J10" s="50"/>
      <c r="K10" s="50"/>
      <c r="L10" s="50"/>
      <c r="M10" s="51"/>
      <c r="N10" s="50" t="s">
        <v>135</v>
      </c>
      <c r="P10" s="28" t="s">
        <v>17</v>
      </c>
      <c r="Q10" s="49"/>
      <c r="R10" s="10">
        <v>4</v>
      </c>
      <c r="T10" s="29">
        <v>2</v>
      </c>
      <c r="U10" s="49"/>
      <c r="V10" s="49"/>
      <c r="X10" s="28" t="s">
        <v>15</v>
      </c>
      <c r="Y10" s="28" t="s">
        <v>18</v>
      </c>
      <c r="AD10" s="2"/>
      <c r="AG10" s="29" t="s">
        <v>108</v>
      </c>
    </row>
    <row r="11" spans="3:33" ht="18.75" customHeight="1" x14ac:dyDescent="0.4">
      <c r="C11" s="29">
        <v>4</v>
      </c>
      <c r="D11" s="50" t="s">
        <v>135</v>
      </c>
      <c r="E11" s="50"/>
      <c r="F11" s="50"/>
      <c r="G11" s="50"/>
      <c r="H11" s="50"/>
      <c r="I11" s="50"/>
      <c r="J11" s="50"/>
      <c r="K11" s="50"/>
      <c r="L11" s="50"/>
      <c r="M11" s="51"/>
      <c r="N11" s="50" t="s">
        <v>135</v>
      </c>
      <c r="P11" s="28" t="s">
        <v>19</v>
      </c>
      <c r="Q11" s="49"/>
      <c r="R11" s="10">
        <v>2</v>
      </c>
      <c r="T11" s="29">
        <v>3</v>
      </c>
      <c r="U11" s="49"/>
      <c r="V11" s="49"/>
      <c r="X11" s="28" t="s">
        <v>17</v>
      </c>
      <c r="Y11" s="28" t="s">
        <v>20</v>
      </c>
      <c r="AD11" s="2"/>
      <c r="AE11" s="29" t="s">
        <v>21</v>
      </c>
      <c r="AF11" s="29" t="s">
        <v>22</v>
      </c>
    </row>
    <row r="12" spans="3:33" ht="18.75" customHeight="1" x14ac:dyDescent="0.4">
      <c r="C12" s="29">
        <v>5</v>
      </c>
      <c r="D12" s="50" t="s">
        <v>135</v>
      </c>
      <c r="E12" s="50"/>
      <c r="F12" s="50"/>
      <c r="G12" s="50"/>
      <c r="H12" s="50"/>
      <c r="I12" s="50"/>
      <c r="J12" s="50"/>
      <c r="K12" s="50"/>
      <c r="L12" s="50"/>
      <c r="M12" s="51"/>
      <c r="N12" s="50" t="s">
        <v>135</v>
      </c>
      <c r="P12" s="28" t="s">
        <v>24</v>
      </c>
      <c r="Q12" s="49"/>
      <c r="R12" s="28">
        <v>2</v>
      </c>
      <c r="T12" s="29">
        <v>4</v>
      </c>
      <c r="U12" s="49"/>
      <c r="V12" s="49"/>
      <c r="X12" s="28" t="s">
        <v>19</v>
      </c>
      <c r="Y12" s="28" t="s">
        <v>25</v>
      </c>
      <c r="AD12" s="2"/>
      <c r="AE12" s="29" t="s">
        <v>26</v>
      </c>
      <c r="AF12" s="29" t="s">
        <v>27</v>
      </c>
    </row>
    <row r="13" spans="3:33" ht="18.75" customHeight="1" x14ac:dyDescent="0.4">
      <c r="C13" s="29">
        <v>6</v>
      </c>
      <c r="D13" s="50" t="s">
        <v>135</v>
      </c>
      <c r="E13" s="50"/>
      <c r="F13" s="50"/>
      <c r="G13" s="50"/>
      <c r="H13" s="50"/>
      <c r="I13" s="50"/>
      <c r="J13" s="50"/>
      <c r="K13" s="50"/>
      <c r="L13" s="50"/>
      <c r="M13" s="51"/>
      <c r="N13" s="50" t="s">
        <v>135</v>
      </c>
      <c r="P13" s="52" t="s">
        <v>28</v>
      </c>
      <c r="Q13" s="52">
        <f>Q12</f>
        <v>0</v>
      </c>
      <c r="R13" s="52">
        <f>Q13</f>
        <v>0</v>
      </c>
      <c r="T13" s="29">
        <v>5</v>
      </c>
      <c r="U13" s="49"/>
      <c r="V13" s="49"/>
      <c r="X13" s="28" t="s">
        <v>24</v>
      </c>
      <c r="Y13" s="12">
        <v>0</v>
      </c>
      <c r="AD13" s="2"/>
      <c r="AE13" s="29" t="s">
        <v>29</v>
      </c>
      <c r="AF13" s="29" t="s">
        <v>30</v>
      </c>
    </row>
    <row r="14" spans="3:33" x14ac:dyDescent="0.4">
      <c r="C14" s="29">
        <v>7</v>
      </c>
      <c r="D14" s="50" t="s">
        <v>135</v>
      </c>
      <c r="E14" s="50"/>
      <c r="F14" s="50"/>
      <c r="G14" s="50"/>
      <c r="H14" s="50"/>
      <c r="I14" s="50"/>
      <c r="J14" s="50"/>
      <c r="K14" s="50"/>
      <c r="L14" s="50"/>
      <c r="M14" s="51"/>
      <c r="N14" s="50" t="s">
        <v>135</v>
      </c>
      <c r="P14" s="52" t="s">
        <v>31</v>
      </c>
      <c r="Q14" s="52">
        <f>Q11+Q12</f>
        <v>0</v>
      </c>
      <c r="R14" s="52">
        <f>Q14</f>
        <v>0</v>
      </c>
      <c r="T14" s="29">
        <v>6</v>
      </c>
      <c r="U14" s="49"/>
      <c r="V14" s="49"/>
      <c r="X14" s="28" t="s">
        <v>28</v>
      </c>
      <c r="Y14" s="12">
        <v>0</v>
      </c>
      <c r="AD14" s="2"/>
      <c r="AE14" s="29" t="s">
        <v>32</v>
      </c>
      <c r="AF14" s="53" t="s">
        <v>96</v>
      </c>
      <c r="AG14" s="29" t="s">
        <v>34</v>
      </c>
    </row>
    <row r="15" spans="3:33" x14ac:dyDescent="0.4">
      <c r="C15" s="29">
        <v>8</v>
      </c>
      <c r="D15" s="50" t="s">
        <v>135</v>
      </c>
      <c r="E15" s="50"/>
      <c r="F15" s="50"/>
      <c r="G15" s="50"/>
      <c r="H15" s="50"/>
      <c r="I15" s="50"/>
      <c r="J15" s="42"/>
      <c r="K15" s="42"/>
      <c r="L15" s="42"/>
      <c r="M15" s="51"/>
      <c r="N15" s="50" t="s">
        <v>135</v>
      </c>
      <c r="T15" s="29">
        <v>7</v>
      </c>
      <c r="U15" s="49"/>
      <c r="V15" s="49"/>
      <c r="X15" s="28" t="s">
        <v>31</v>
      </c>
      <c r="Y15" s="12">
        <v>0</v>
      </c>
      <c r="AD15" s="2"/>
      <c r="AE15" s="29" t="s">
        <v>6</v>
      </c>
      <c r="AF15" s="29" t="str">
        <f>Q43&amp;Q44&amp;Q45&amp;Q46</f>
        <v>0000</v>
      </c>
      <c r="AG15" s="29" t="s">
        <v>34</v>
      </c>
    </row>
    <row r="16" spans="3:33" x14ac:dyDescent="0.4">
      <c r="C16" s="29">
        <v>9</v>
      </c>
      <c r="D16" s="50" t="s">
        <v>135</v>
      </c>
      <c r="E16" s="50"/>
      <c r="F16" s="50"/>
      <c r="G16" s="50"/>
      <c r="H16" s="50"/>
      <c r="I16" s="50"/>
      <c r="J16" s="50"/>
      <c r="K16" s="50"/>
      <c r="L16" s="50"/>
      <c r="M16" s="51"/>
      <c r="N16" s="50" t="s">
        <v>135</v>
      </c>
      <c r="T16" s="29">
        <v>8</v>
      </c>
      <c r="U16" s="49"/>
      <c r="V16" s="49"/>
      <c r="AD16" s="2"/>
      <c r="AE16" s="29" t="s">
        <v>36</v>
      </c>
      <c r="AF16" s="29" t="e">
        <f>AF31</f>
        <v>#N/A</v>
      </c>
      <c r="AG16" s="29" t="s">
        <v>34</v>
      </c>
    </row>
    <row r="17" spans="3:33" x14ac:dyDescent="0.4">
      <c r="C17" s="29">
        <v>10</v>
      </c>
      <c r="D17" s="50" t="s">
        <v>135</v>
      </c>
      <c r="E17" s="54"/>
      <c r="F17" s="54"/>
      <c r="G17" s="54"/>
      <c r="H17" s="54"/>
      <c r="I17" s="54"/>
      <c r="J17" s="54"/>
      <c r="K17" s="54"/>
      <c r="L17" s="54"/>
      <c r="M17" s="54"/>
      <c r="N17" s="50" t="s">
        <v>135</v>
      </c>
      <c r="P17" s="28" t="s">
        <v>37</v>
      </c>
      <c r="Q17" s="49"/>
      <c r="R17" s="29" t="s">
        <v>95</v>
      </c>
      <c r="T17" s="29">
        <v>9</v>
      </c>
      <c r="U17" s="49"/>
      <c r="V17" s="49"/>
      <c r="AD17" s="2"/>
      <c r="AE17" s="29" t="s">
        <v>38</v>
      </c>
      <c r="AF17" s="29" t="str">
        <f>REPT("0",2-LEN(Q17))&amp;Q17</f>
        <v>00</v>
      </c>
      <c r="AG17" s="29" t="s">
        <v>34</v>
      </c>
    </row>
    <row r="18" spans="3:33" x14ac:dyDescent="0.4">
      <c r="C18" s="29">
        <v>11</v>
      </c>
      <c r="D18" s="50" t="s">
        <v>135</v>
      </c>
      <c r="E18" s="50" t="s">
        <v>135</v>
      </c>
      <c r="F18" s="50" t="s">
        <v>135</v>
      </c>
      <c r="G18" s="50" t="s">
        <v>135</v>
      </c>
      <c r="H18" s="50" t="s">
        <v>135</v>
      </c>
      <c r="I18" s="50" t="s">
        <v>135</v>
      </c>
      <c r="J18" s="50" t="s">
        <v>135</v>
      </c>
      <c r="K18" s="50" t="s">
        <v>135</v>
      </c>
      <c r="L18" s="50" t="s">
        <v>135</v>
      </c>
      <c r="M18" s="50" t="s">
        <v>135</v>
      </c>
      <c r="N18" s="50" t="s">
        <v>135</v>
      </c>
      <c r="T18" s="29">
        <v>10</v>
      </c>
      <c r="U18" s="49"/>
      <c r="V18" s="49"/>
      <c r="AD18" s="2"/>
    </row>
    <row r="19" spans="3:33" x14ac:dyDescent="0.4">
      <c r="P19" s="28" t="s">
        <v>36</v>
      </c>
      <c r="Q19" s="49"/>
      <c r="T19" s="29">
        <v>11</v>
      </c>
      <c r="U19" s="49"/>
      <c r="V19" s="49"/>
      <c r="AD19" s="2"/>
    </row>
    <row r="20" spans="3:33" x14ac:dyDescent="0.4">
      <c r="T20" s="29">
        <v>12</v>
      </c>
      <c r="U20" s="49"/>
      <c r="V20" s="49"/>
      <c r="AD20" s="2"/>
    </row>
    <row r="21" spans="3:33" x14ac:dyDescent="0.4">
      <c r="T21" s="29">
        <v>13</v>
      </c>
      <c r="U21" s="49"/>
      <c r="V21" s="49"/>
      <c r="AD21" s="2"/>
    </row>
    <row r="22" spans="3:33" x14ac:dyDescent="0.4">
      <c r="T22" s="29">
        <v>14</v>
      </c>
      <c r="U22" s="49"/>
      <c r="V22" s="49"/>
      <c r="AD22" s="2"/>
    </row>
    <row r="23" spans="3:33" x14ac:dyDescent="0.4">
      <c r="T23" s="29">
        <v>15</v>
      </c>
      <c r="U23" s="49"/>
      <c r="V23" s="49"/>
      <c r="AD23" s="2"/>
    </row>
    <row r="24" spans="3:33" x14ac:dyDescent="0.4">
      <c r="T24" s="29">
        <v>16</v>
      </c>
      <c r="U24" s="49"/>
      <c r="V24" s="49"/>
      <c r="AD24" s="2"/>
    </row>
    <row r="25" spans="3:33" x14ac:dyDescent="0.4">
      <c r="D25" s="29" t="s">
        <v>40</v>
      </c>
      <c r="P25" s="29" t="s">
        <v>41</v>
      </c>
      <c r="AD25" s="2"/>
    </row>
    <row r="26" spans="3:33" x14ac:dyDescent="0.4">
      <c r="E26" s="50" t="s">
        <v>8</v>
      </c>
      <c r="F26" s="29" t="s">
        <v>42</v>
      </c>
      <c r="Q26" s="49" t="s">
        <v>43</v>
      </c>
      <c r="U26" s="29" t="s">
        <v>44</v>
      </c>
      <c r="AD26" s="2"/>
      <c r="AE26" s="29" t="s">
        <v>45</v>
      </c>
    </row>
    <row r="27" spans="3:33" x14ac:dyDescent="0.4">
      <c r="E27" s="50" t="s">
        <v>9</v>
      </c>
      <c r="F27" s="29" t="s">
        <v>46</v>
      </c>
      <c r="Q27" s="49" t="s">
        <v>39</v>
      </c>
      <c r="U27" s="49" t="s">
        <v>15</v>
      </c>
      <c r="V27" s="49" t="s">
        <v>24</v>
      </c>
      <c r="AD27" s="2"/>
      <c r="AE27" s="29" t="s">
        <v>47</v>
      </c>
      <c r="AF27" s="29" t="s">
        <v>143</v>
      </c>
    </row>
    <row r="28" spans="3:33" x14ac:dyDescent="0.4">
      <c r="E28" s="50" t="s">
        <v>23</v>
      </c>
      <c r="F28" s="29" t="s">
        <v>48</v>
      </c>
      <c r="Q28" s="49" t="s">
        <v>49</v>
      </c>
      <c r="U28" s="49" t="s">
        <v>17</v>
      </c>
      <c r="V28" s="49" t="s">
        <v>28</v>
      </c>
      <c r="AD28" s="2"/>
      <c r="AE28" s="29" t="s">
        <v>50</v>
      </c>
      <c r="AF28" s="29" t="e">
        <f>AF11&amp;AF12&amp;AF13&amp;AF14&amp;AG14&amp;AF15&amp;AG15&amp;AF16&amp;AG16&amp;AF17&amp;AG17&amp;AF52</f>
        <v>#N/A</v>
      </c>
    </row>
    <row r="29" spans="3:33" x14ac:dyDescent="0.4">
      <c r="F29" s="29" t="s">
        <v>51</v>
      </c>
      <c r="Q29" s="49" t="s">
        <v>52</v>
      </c>
      <c r="U29" s="49" t="s">
        <v>19</v>
      </c>
      <c r="V29" s="49" t="s">
        <v>31</v>
      </c>
      <c r="AD29" s="2"/>
      <c r="AE29" s="29" t="s">
        <v>53</v>
      </c>
      <c r="AF29" s="29" t="str">
        <f>IF(P3&lt;&gt;"","&amp;name="&amp;_xlfn.ENCODEURL(P3),"")</f>
        <v/>
      </c>
    </row>
    <row r="30" spans="3:33" x14ac:dyDescent="0.4">
      <c r="AD30" s="2"/>
      <c r="AE30" s="29" t="s">
        <v>54</v>
      </c>
      <c r="AF30" s="29" t="str">
        <f>"&amp;cb="&amp;AF59</f>
        <v>&amp;cb=</v>
      </c>
    </row>
    <row r="31" spans="3:33" ht="19.5" thickBot="1" x14ac:dyDescent="0.45">
      <c r="AD31" s="2"/>
      <c r="AE31" s="29" t="s">
        <v>55</v>
      </c>
      <c r="AF31" s="29" t="e">
        <f>VLOOKUP(Q19,$P$73:$Q$76,2, FALSE())</f>
        <v>#N/A</v>
      </c>
    </row>
    <row r="32" spans="3:33" x14ac:dyDescent="0.4">
      <c r="C32" s="55" t="s">
        <v>56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AD32" s="2"/>
    </row>
    <row r="33" spans="1:33" x14ac:dyDescent="0.4">
      <c r="C33" s="18"/>
      <c r="D33" s="29" t="s">
        <v>4</v>
      </c>
      <c r="P33" s="29" t="s">
        <v>10</v>
      </c>
      <c r="Q33" s="29" t="str">
        <f>IF(S54&gt;0,"エラー有","エラー無")</f>
        <v>エラー有</v>
      </c>
      <c r="R33" s="29">
        <f>S54</f>
        <v>1</v>
      </c>
      <c r="S33" s="29" t="s">
        <v>57</v>
      </c>
      <c r="U33" s="29" t="s">
        <v>5</v>
      </c>
      <c r="Y33" s="21"/>
      <c r="AD33" s="2"/>
    </row>
    <row r="34" spans="1:33" x14ac:dyDescent="0.4">
      <c r="C34" s="18"/>
      <c r="D34" s="29" t="s">
        <v>58</v>
      </c>
      <c r="H34" s="29" t="str">
        <f>IF(E76=1,"エラー無","エラー有")</f>
        <v>エラー有</v>
      </c>
      <c r="K34" s="29">
        <f>E76</f>
        <v>0</v>
      </c>
      <c r="L34" s="29" t="s">
        <v>57</v>
      </c>
      <c r="U34" s="29" t="s">
        <v>59</v>
      </c>
      <c r="W34" s="29" t="str">
        <f>IF(X42&gt;0,"エラー有","エラー無")</f>
        <v>エラー無</v>
      </c>
      <c r="X34" s="29">
        <f>X42</f>
        <v>0</v>
      </c>
      <c r="Y34" s="21" t="s">
        <v>57</v>
      </c>
      <c r="AD34" s="2"/>
    </row>
    <row r="35" spans="1:33" x14ac:dyDescent="0.4">
      <c r="C35" s="18"/>
      <c r="D35" s="29" t="s">
        <v>60</v>
      </c>
      <c r="H35" s="58" t="str">
        <f>IF(E75&gt;0,"エラー有","エラー無")</f>
        <v>エラー無</v>
      </c>
      <c r="K35" s="29">
        <f>E75</f>
        <v>0</v>
      </c>
      <c r="L35" s="29" t="s">
        <v>61</v>
      </c>
      <c r="P35" s="29" t="s">
        <v>97</v>
      </c>
      <c r="Q35" s="29" t="str">
        <f>IF(Q67=TRUE(),"エラー有","エラー無")</f>
        <v>エラー有</v>
      </c>
      <c r="U35" s="29" t="s">
        <v>63</v>
      </c>
      <c r="W35" s="29" t="str">
        <f>IF(AB62&gt;0,"エラー有","エラー無")</f>
        <v>エラー無</v>
      </c>
      <c r="X35" s="29">
        <f>AB62</f>
        <v>0</v>
      </c>
      <c r="Y35" s="21" t="s">
        <v>57</v>
      </c>
      <c r="AD35" s="2"/>
    </row>
    <row r="36" spans="1:33" x14ac:dyDescent="0.4">
      <c r="C36" s="18"/>
      <c r="U36" s="29" t="s">
        <v>13</v>
      </c>
      <c r="W36" s="29" t="str">
        <f>IF(Z42&gt;0,"エラー有","エラー無")</f>
        <v>エラー無</v>
      </c>
      <c r="X36" s="29">
        <f>Z42</f>
        <v>0</v>
      </c>
      <c r="Y36" s="21" t="s">
        <v>57</v>
      </c>
      <c r="AD36" s="2"/>
      <c r="AF36" s="22"/>
    </row>
    <row r="37" spans="1:33" ht="19.5" thickBot="1" x14ac:dyDescent="0.45"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 t="s">
        <v>64</v>
      </c>
      <c r="Q37" s="24" t="str">
        <f>IF(S78=1, "エラー無","エラー有")</f>
        <v>エラー有</v>
      </c>
      <c r="R37" s="24"/>
      <c r="S37" s="24"/>
      <c r="T37" s="24"/>
      <c r="U37" s="24" t="s">
        <v>107</v>
      </c>
      <c r="V37" s="24"/>
      <c r="W37" s="24" t="str">
        <f>IF(X62&gt;0,"エラー有","エラー無")</f>
        <v>エラー無</v>
      </c>
      <c r="X37" s="24">
        <f>X62</f>
        <v>0</v>
      </c>
      <c r="Y37" s="56" t="s">
        <v>57</v>
      </c>
      <c r="AD37" s="2"/>
    </row>
    <row r="38" spans="1:33" x14ac:dyDescent="0.4">
      <c r="AD38" s="2"/>
    </row>
    <row r="39" spans="1:33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3" x14ac:dyDescent="0.4">
      <c r="B40" s="29" t="s">
        <v>65</v>
      </c>
      <c r="X40" s="29" t="s">
        <v>59</v>
      </c>
      <c r="Z40" s="29" t="s">
        <v>66</v>
      </c>
      <c r="AD40" s="2"/>
    </row>
    <row r="41" spans="1:33" x14ac:dyDescent="0.4">
      <c r="D41" s="43">
        <f t="shared" ref="D41:D51" si="0">IF(OR(EXACT(D8,"A"),EXACT(D8,"Ａ"),EXACT(D8,"a"),EXACT(D8,"ａ")),3,IF(OR(EXACT(D8,"P"),EXACT(D8,"Ｐ"),EXACT(D8,"p"),EXACT(D8,"ｐ")),2, IF(OR(EXACT(D8,"X"),EXACT(D8,"Ｘ"),EXACT(D8,"x"),EXACT(D8,"ｘ")),1,0)))</f>
        <v>1</v>
      </c>
      <c r="E41" s="43">
        <f t="shared" ref="E41:N51" si="1">IF(OR(EXACT(E8,"A"),EXACT(E8,"Ａ"),EXACT(E8,"a"),EXACT(E8,"ａ")),3,IF(OR(EXACT(E8,"P"),EXACT(E8,"Ｐ"),EXACT(E8,"p"),EXACT(E8,"ｐ")),2, IF(OR(EXACT(E8,"X"),EXACT(E8,"Ｘ"),EXACT(E8,"x"),EXACT(E8,"ｘ")),1,0)))</f>
        <v>1</v>
      </c>
      <c r="F41" s="43">
        <f t="shared" si="1"/>
        <v>1</v>
      </c>
      <c r="G41" s="43">
        <f t="shared" si="1"/>
        <v>1</v>
      </c>
      <c r="H41" s="43">
        <f t="shared" si="1"/>
        <v>1</v>
      </c>
      <c r="I41" s="43">
        <f t="shared" si="1"/>
        <v>1</v>
      </c>
      <c r="J41" s="43">
        <f t="shared" si="1"/>
        <v>1</v>
      </c>
      <c r="K41" s="43">
        <f t="shared" si="1"/>
        <v>1</v>
      </c>
      <c r="L41" s="43">
        <f t="shared" si="1"/>
        <v>1</v>
      </c>
      <c r="M41" s="43">
        <f t="shared" si="1"/>
        <v>1</v>
      </c>
      <c r="N41" s="43">
        <f t="shared" si="1"/>
        <v>1</v>
      </c>
      <c r="P41" s="29" t="s">
        <v>10</v>
      </c>
      <c r="X41" s="29" t="s">
        <v>67</v>
      </c>
      <c r="Z41" s="29" t="s">
        <v>67</v>
      </c>
      <c r="AD41" s="2"/>
      <c r="AE41" s="29" t="s">
        <v>68</v>
      </c>
      <c r="AF41" s="44" t="str">
        <f>D41&amp;E41&amp;F41&amp;G41&amp;H41&amp;I41&amp;J41&amp;K41&amp;L41&amp;M41&amp;N41&amp;AG41</f>
        <v>11111111111,</v>
      </c>
      <c r="AG41" s="29" t="s">
        <v>34</v>
      </c>
    </row>
    <row r="42" spans="1:33" x14ac:dyDescent="0.4">
      <c r="D42" s="43">
        <f t="shared" si="0"/>
        <v>1</v>
      </c>
      <c r="E42" s="43">
        <f t="shared" si="1"/>
        <v>0</v>
      </c>
      <c r="F42" s="43">
        <f t="shared" si="1"/>
        <v>0</v>
      </c>
      <c r="G42" s="43">
        <f t="shared" si="1"/>
        <v>0</v>
      </c>
      <c r="H42" s="43">
        <f t="shared" si="1"/>
        <v>0</v>
      </c>
      <c r="I42" s="43">
        <f t="shared" si="1"/>
        <v>0</v>
      </c>
      <c r="J42" s="43">
        <f t="shared" si="1"/>
        <v>0</v>
      </c>
      <c r="K42" s="43">
        <f t="shared" si="1"/>
        <v>0</v>
      </c>
      <c r="L42" s="43">
        <f t="shared" si="1"/>
        <v>0</v>
      </c>
      <c r="M42" s="43">
        <f t="shared" si="1"/>
        <v>0</v>
      </c>
      <c r="N42" s="43">
        <f t="shared" si="1"/>
        <v>1</v>
      </c>
      <c r="P42" s="29" t="s">
        <v>69</v>
      </c>
      <c r="S42" s="29" t="s">
        <v>67</v>
      </c>
      <c r="U42" s="29" t="s">
        <v>5</v>
      </c>
      <c r="X42" s="29">
        <f>SUM(X43:X58)</f>
        <v>0</v>
      </c>
      <c r="Z42" s="29">
        <f>SUM(Z43:Z58)</f>
        <v>0</v>
      </c>
      <c r="AD42" s="2"/>
      <c r="AE42" s="29" t="s">
        <v>70</v>
      </c>
      <c r="AF42" s="44" t="str">
        <f t="shared" ref="AF42:AF51" si="2">D42&amp;E42&amp;F42&amp;G42&amp;H42&amp;I42&amp;J42&amp;K42&amp;L42&amp;M42&amp;N42&amp;AG42</f>
        <v>10000000001,</v>
      </c>
      <c r="AG42" s="29" t="s">
        <v>34</v>
      </c>
    </row>
    <row r="43" spans="1:33" x14ac:dyDescent="0.4">
      <c r="D43" s="43">
        <f t="shared" si="0"/>
        <v>1</v>
      </c>
      <c r="E43" s="43">
        <f t="shared" si="1"/>
        <v>0</v>
      </c>
      <c r="F43" s="43">
        <f t="shared" si="1"/>
        <v>0</v>
      </c>
      <c r="G43" s="43">
        <f t="shared" si="1"/>
        <v>0</v>
      </c>
      <c r="H43" s="43">
        <f t="shared" si="1"/>
        <v>0</v>
      </c>
      <c r="I43" s="43">
        <f t="shared" si="1"/>
        <v>0</v>
      </c>
      <c r="J43" s="43">
        <f t="shared" si="1"/>
        <v>0</v>
      </c>
      <c r="K43" s="43">
        <f t="shared" si="1"/>
        <v>0</v>
      </c>
      <c r="L43" s="43">
        <f t="shared" si="1"/>
        <v>0</v>
      </c>
      <c r="M43" s="43">
        <f t="shared" si="1"/>
        <v>0</v>
      </c>
      <c r="N43" s="43">
        <f t="shared" si="1"/>
        <v>1</v>
      </c>
      <c r="P43" s="28" t="s">
        <v>15</v>
      </c>
      <c r="Q43" s="29">
        <f>IF(AND(Q9&gt;=0,Q9&lt;=R9,Q9=INT(Q9)),Q9, 0)</f>
        <v>0</v>
      </c>
      <c r="R43" s="29">
        <f>IF(AND(Q9&gt;=0,Q9&lt;=R9,Q9=INT(Q9)),Q9, -1)</f>
        <v>0</v>
      </c>
      <c r="S43" s="29">
        <f>IF(R43&lt;0, 1, 0)</f>
        <v>0</v>
      </c>
      <c r="T43" s="29">
        <v>1</v>
      </c>
      <c r="U43" s="28" t="str">
        <f t="shared" ref="U43:U58" si="3">IFERROR(VLOOKUP(U9,$U$63:$V$68,2,FALSE()),"")</f>
        <v/>
      </c>
      <c r="V43" s="28" t="str">
        <f t="shared" ref="V43:V58" si="4">IF(U43&lt;&gt;"", V9, "")</f>
        <v/>
      </c>
      <c r="W43" s="29" t="str">
        <f t="shared" ref="W43:W58" si="5">IF(U43&lt;&gt;"", ",", "")</f>
        <v/>
      </c>
      <c r="X43" s="28">
        <f t="shared" ref="X43:X58" si="6">IF(AND(U43="",U9&lt;&gt;""),1,0)</f>
        <v>0</v>
      </c>
      <c r="Z43" s="28">
        <f t="shared" ref="Z43:Z58" si="7">IF(OR(U43="", AND(OR(U43=4,U43=5,U43=6), OR(V43=0,V43="")),AND(U43=1,OR(V43=1,V43=2,V43=3,V43=4)), AND(U43=2,OR(V43=0,V43=1,V43=2,V43=3)),AND(U43=3,OR(V43=0,V43=1,V43=2,V43=3,V43=4))),0, 1)</f>
        <v>0</v>
      </c>
      <c r="AA43" s="29" t="s">
        <v>71</v>
      </c>
      <c r="AD43" s="2"/>
      <c r="AE43" s="29" t="s">
        <v>70</v>
      </c>
      <c r="AF43" s="44" t="str">
        <f t="shared" si="2"/>
        <v>10000000001,</v>
      </c>
      <c r="AG43" s="29" t="s">
        <v>34</v>
      </c>
    </row>
    <row r="44" spans="1:33" x14ac:dyDescent="0.4">
      <c r="D44" s="43">
        <f t="shared" si="0"/>
        <v>1</v>
      </c>
      <c r="E44" s="43">
        <f t="shared" si="1"/>
        <v>0</v>
      </c>
      <c r="F44" s="43">
        <f t="shared" si="1"/>
        <v>0</v>
      </c>
      <c r="G44" s="43">
        <f t="shared" si="1"/>
        <v>0</v>
      </c>
      <c r="H44" s="43">
        <f t="shared" si="1"/>
        <v>0</v>
      </c>
      <c r="I44" s="43">
        <f t="shared" si="1"/>
        <v>0</v>
      </c>
      <c r="J44" s="43">
        <f t="shared" si="1"/>
        <v>0</v>
      </c>
      <c r="K44" s="43">
        <f t="shared" si="1"/>
        <v>0</v>
      </c>
      <c r="L44" s="43">
        <f t="shared" si="1"/>
        <v>0</v>
      </c>
      <c r="M44" s="43">
        <f t="shared" si="1"/>
        <v>0</v>
      </c>
      <c r="N44" s="43">
        <f t="shared" si="1"/>
        <v>1</v>
      </c>
      <c r="P44" s="28" t="s">
        <v>17</v>
      </c>
      <c r="Q44" s="29">
        <f>IF(AND(Q10&gt;=0,Q10&lt;=R10,Q10=INT(Q10)),Q10, 0)</f>
        <v>0</v>
      </c>
      <c r="R44" s="29">
        <f>IF(AND(Q10&gt;=0,Q10&lt;=R10,Q10=INT(Q10)),Q10, -1)</f>
        <v>0</v>
      </c>
      <c r="S44" s="29">
        <f>IF(R44&lt;0, 1, 0)</f>
        <v>0</v>
      </c>
      <c r="T44" s="29">
        <v>2</v>
      </c>
      <c r="U44" s="28" t="str">
        <f t="shared" si="3"/>
        <v/>
      </c>
      <c r="V44" s="28" t="str">
        <f t="shared" si="4"/>
        <v/>
      </c>
      <c r="W44" s="29" t="str">
        <f t="shared" si="5"/>
        <v/>
      </c>
      <c r="X44" s="28">
        <f t="shared" si="6"/>
        <v>0</v>
      </c>
      <c r="Z44" s="28">
        <f t="shared" si="7"/>
        <v>0</v>
      </c>
      <c r="AA44" s="29" t="s">
        <v>72</v>
      </c>
      <c r="AD44" s="2"/>
      <c r="AE44" s="29" t="s">
        <v>70</v>
      </c>
      <c r="AF44" s="44" t="str">
        <f t="shared" si="2"/>
        <v>10000000001,</v>
      </c>
      <c r="AG44" s="29" t="s">
        <v>34</v>
      </c>
    </row>
    <row r="45" spans="1:33" x14ac:dyDescent="0.4">
      <c r="D45" s="43">
        <f t="shared" si="0"/>
        <v>1</v>
      </c>
      <c r="E45" s="43">
        <f t="shared" si="1"/>
        <v>0</v>
      </c>
      <c r="F45" s="43">
        <f t="shared" si="1"/>
        <v>0</v>
      </c>
      <c r="G45" s="43">
        <f t="shared" si="1"/>
        <v>0</v>
      </c>
      <c r="H45" s="43">
        <f t="shared" si="1"/>
        <v>0</v>
      </c>
      <c r="I45" s="43">
        <f t="shared" si="1"/>
        <v>0</v>
      </c>
      <c r="J45" s="43">
        <f t="shared" si="1"/>
        <v>0</v>
      </c>
      <c r="K45" s="43">
        <f t="shared" si="1"/>
        <v>0</v>
      </c>
      <c r="L45" s="43">
        <f t="shared" si="1"/>
        <v>0</v>
      </c>
      <c r="M45" s="43">
        <f t="shared" si="1"/>
        <v>0</v>
      </c>
      <c r="N45" s="43">
        <f t="shared" si="1"/>
        <v>1</v>
      </c>
      <c r="P45" s="28" t="s">
        <v>19</v>
      </c>
      <c r="Q45" s="29">
        <f>IF(AND(Q11&gt;=0,Q11&lt;=R11,Q11=INT(Q11)),Q11, 0)</f>
        <v>0</v>
      </c>
      <c r="R45" s="29">
        <f>IF(AND(Q11&gt;=0,Q11&lt;=R11,Q11=INT(Q11)),Q11, -1)</f>
        <v>0</v>
      </c>
      <c r="S45" s="29">
        <f>IF(R45&lt;0, 1, 0)</f>
        <v>0</v>
      </c>
      <c r="T45" s="29">
        <v>3</v>
      </c>
      <c r="U45" s="28" t="str">
        <f t="shared" si="3"/>
        <v/>
      </c>
      <c r="V45" s="28" t="str">
        <f t="shared" si="4"/>
        <v/>
      </c>
      <c r="W45" s="29" t="str">
        <f t="shared" si="5"/>
        <v/>
      </c>
      <c r="X45" s="28">
        <f t="shared" si="6"/>
        <v>0</v>
      </c>
      <c r="Z45" s="28">
        <f t="shared" si="7"/>
        <v>0</v>
      </c>
      <c r="AA45" s="29" t="s">
        <v>73</v>
      </c>
      <c r="AD45" s="2"/>
      <c r="AE45" s="29" t="s">
        <v>70</v>
      </c>
      <c r="AF45" s="44" t="str">
        <f t="shared" si="2"/>
        <v>10000000001,</v>
      </c>
      <c r="AG45" s="29" t="s">
        <v>34</v>
      </c>
    </row>
    <row r="46" spans="1:33" x14ac:dyDescent="0.4">
      <c r="D46" s="43">
        <f t="shared" si="0"/>
        <v>1</v>
      </c>
      <c r="E46" s="43">
        <f t="shared" si="1"/>
        <v>0</v>
      </c>
      <c r="F46" s="43">
        <f t="shared" si="1"/>
        <v>0</v>
      </c>
      <c r="G46" s="43">
        <f t="shared" si="1"/>
        <v>0</v>
      </c>
      <c r="H46" s="43">
        <f t="shared" si="1"/>
        <v>0</v>
      </c>
      <c r="I46" s="43">
        <f t="shared" si="1"/>
        <v>0</v>
      </c>
      <c r="J46" s="43">
        <f t="shared" si="1"/>
        <v>0</v>
      </c>
      <c r="K46" s="43">
        <f t="shared" si="1"/>
        <v>0</v>
      </c>
      <c r="L46" s="43">
        <f t="shared" si="1"/>
        <v>0</v>
      </c>
      <c r="M46" s="43">
        <f t="shared" si="1"/>
        <v>0</v>
      </c>
      <c r="N46" s="43">
        <f t="shared" si="1"/>
        <v>1</v>
      </c>
      <c r="P46" s="28" t="s">
        <v>24</v>
      </c>
      <c r="Q46" s="29">
        <f>IF(AND(Q12&gt;=0,Q12&lt;=R12,Q12=INT(Q12)),Q12, 0)</f>
        <v>0</v>
      </c>
      <c r="R46" s="29">
        <f>IF(AND(Q12&gt;=0,Q12&lt;=R12,Q12=INT(Q12)),Q12, -1)</f>
        <v>0</v>
      </c>
      <c r="S46" s="29">
        <f>IF(R46&lt;0, 1, 0)</f>
        <v>0</v>
      </c>
      <c r="T46" s="29">
        <v>4</v>
      </c>
      <c r="U46" s="28" t="str">
        <f t="shared" si="3"/>
        <v/>
      </c>
      <c r="V46" s="28" t="str">
        <f t="shared" si="4"/>
        <v/>
      </c>
      <c r="W46" s="29" t="str">
        <f t="shared" si="5"/>
        <v/>
      </c>
      <c r="X46" s="28">
        <f t="shared" si="6"/>
        <v>0</v>
      </c>
      <c r="Z46" s="28">
        <f t="shared" si="7"/>
        <v>0</v>
      </c>
      <c r="AA46" s="29" t="s">
        <v>74</v>
      </c>
      <c r="AD46" s="2"/>
      <c r="AE46" s="29" t="s">
        <v>70</v>
      </c>
      <c r="AF46" s="44" t="str">
        <f t="shared" si="2"/>
        <v>10000000001,</v>
      </c>
      <c r="AG46" s="29" t="s">
        <v>34</v>
      </c>
    </row>
    <row r="47" spans="1:33" x14ac:dyDescent="0.4">
      <c r="D47" s="43">
        <f t="shared" si="0"/>
        <v>1</v>
      </c>
      <c r="E47" s="43">
        <f t="shared" si="1"/>
        <v>0</v>
      </c>
      <c r="F47" s="43">
        <f t="shared" si="1"/>
        <v>0</v>
      </c>
      <c r="G47" s="43">
        <f t="shared" si="1"/>
        <v>0</v>
      </c>
      <c r="H47" s="43">
        <f t="shared" si="1"/>
        <v>0</v>
      </c>
      <c r="I47" s="43">
        <f t="shared" si="1"/>
        <v>0</v>
      </c>
      <c r="J47" s="43">
        <f t="shared" si="1"/>
        <v>0</v>
      </c>
      <c r="K47" s="43">
        <f t="shared" si="1"/>
        <v>0</v>
      </c>
      <c r="L47" s="43">
        <f t="shared" si="1"/>
        <v>0</v>
      </c>
      <c r="M47" s="43">
        <f t="shared" si="1"/>
        <v>0</v>
      </c>
      <c r="N47" s="43">
        <f t="shared" si="1"/>
        <v>1</v>
      </c>
      <c r="T47" s="29">
        <v>5</v>
      </c>
      <c r="U47" s="28" t="str">
        <f t="shared" si="3"/>
        <v/>
      </c>
      <c r="V47" s="28" t="str">
        <f t="shared" si="4"/>
        <v/>
      </c>
      <c r="W47" s="29" t="str">
        <f t="shared" si="5"/>
        <v/>
      </c>
      <c r="X47" s="28">
        <f t="shared" si="6"/>
        <v>0</v>
      </c>
      <c r="Z47" s="28">
        <f t="shared" si="7"/>
        <v>0</v>
      </c>
      <c r="AA47" s="29" t="s">
        <v>75</v>
      </c>
      <c r="AD47" s="2"/>
      <c r="AE47" s="29" t="s">
        <v>70</v>
      </c>
      <c r="AF47" s="44" t="str">
        <f t="shared" si="2"/>
        <v>10000000001,</v>
      </c>
      <c r="AG47" s="29" t="s">
        <v>34</v>
      </c>
    </row>
    <row r="48" spans="1:33" x14ac:dyDescent="0.4">
      <c r="D48" s="43">
        <f t="shared" si="0"/>
        <v>1</v>
      </c>
      <c r="E48" s="43">
        <f t="shared" si="1"/>
        <v>0</v>
      </c>
      <c r="F48" s="43">
        <f t="shared" si="1"/>
        <v>0</v>
      </c>
      <c r="G48" s="43">
        <f t="shared" si="1"/>
        <v>0</v>
      </c>
      <c r="H48" s="43">
        <f t="shared" si="1"/>
        <v>0</v>
      </c>
      <c r="I48" s="43">
        <f t="shared" si="1"/>
        <v>0</v>
      </c>
      <c r="J48" s="43">
        <f t="shared" si="1"/>
        <v>0</v>
      </c>
      <c r="K48" s="43">
        <f t="shared" si="1"/>
        <v>0</v>
      </c>
      <c r="L48" s="43">
        <f t="shared" si="1"/>
        <v>0</v>
      </c>
      <c r="M48" s="43">
        <f t="shared" si="1"/>
        <v>0</v>
      </c>
      <c r="N48" s="43">
        <f t="shared" si="1"/>
        <v>1</v>
      </c>
      <c r="P48" s="29" t="s">
        <v>76</v>
      </c>
      <c r="R48" s="29" t="b">
        <f>AND(Q49:Q52)</f>
        <v>0</v>
      </c>
      <c r="S48" s="29">
        <f>IF(R48,0,1)</f>
        <v>1</v>
      </c>
      <c r="T48" s="29">
        <v>6</v>
      </c>
      <c r="U48" s="28" t="str">
        <f t="shared" si="3"/>
        <v/>
      </c>
      <c r="V48" s="28" t="str">
        <f t="shared" si="4"/>
        <v/>
      </c>
      <c r="W48" s="29" t="str">
        <f t="shared" si="5"/>
        <v/>
      </c>
      <c r="X48" s="28">
        <f t="shared" si="6"/>
        <v>0</v>
      </c>
      <c r="Z48" s="28">
        <f t="shared" si="7"/>
        <v>0</v>
      </c>
      <c r="AD48" s="2"/>
      <c r="AE48" s="29" t="s">
        <v>70</v>
      </c>
      <c r="AF48" s="44" t="str">
        <f t="shared" si="2"/>
        <v>10000000001,</v>
      </c>
      <c r="AG48" s="29" t="s">
        <v>34</v>
      </c>
    </row>
    <row r="49" spans="3:35" x14ac:dyDescent="0.4">
      <c r="D49" s="43">
        <f t="shared" si="0"/>
        <v>1</v>
      </c>
      <c r="E49" s="43">
        <f t="shared" si="1"/>
        <v>0</v>
      </c>
      <c r="F49" s="43">
        <f t="shared" si="1"/>
        <v>0</v>
      </c>
      <c r="G49" s="43">
        <f t="shared" si="1"/>
        <v>0</v>
      </c>
      <c r="H49" s="43">
        <f t="shared" si="1"/>
        <v>0</v>
      </c>
      <c r="I49" s="43">
        <f t="shared" si="1"/>
        <v>0</v>
      </c>
      <c r="J49" s="43">
        <f t="shared" si="1"/>
        <v>0</v>
      </c>
      <c r="K49" s="43">
        <f t="shared" si="1"/>
        <v>0</v>
      </c>
      <c r="L49" s="43">
        <f t="shared" si="1"/>
        <v>0</v>
      </c>
      <c r="M49" s="43">
        <f t="shared" si="1"/>
        <v>0</v>
      </c>
      <c r="N49" s="43">
        <f t="shared" si="1"/>
        <v>1</v>
      </c>
      <c r="P49" s="28" t="s">
        <v>15</v>
      </c>
      <c r="Q49" s="29" t="b">
        <f>ISNUMBER(Q9)</f>
        <v>0</v>
      </c>
      <c r="T49" s="29">
        <v>7</v>
      </c>
      <c r="U49" s="28" t="str">
        <f t="shared" si="3"/>
        <v/>
      </c>
      <c r="V49" s="28" t="str">
        <f t="shared" si="4"/>
        <v/>
      </c>
      <c r="W49" s="29" t="str">
        <f t="shared" si="5"/>
        <v/>
      </c>
      <c r="X49" s="28">
        <f t="shared" si="6"/>
        <v>0</v>
      </c>
      <c r="Z49" s="28">
        <f t="shared" si="7"/>
        <v>0</v>
      </c>
      <c r="AD49" s="2"/>
      <c r="AE49" s="29" t="s">
        <v>70</v>
      </c>
      <c r="AF49" s="44" t="str">
        <f t="shared" si="2"/>
        <v>10000000001,</v>
      </c>
      <c r="AG49" s="29" t="s">
        <v>34</v>
      </c>
    </row>
    <row r="50" spans="3:35" x14ac:dyDescent="0.4">
      <c r="D50" s="43">
        <f t="shared" si="0"/>
        <v>1</v>
      </c>
      <c r="E50" s="43">
        <f t="shared" si="1"/>
        <v>0</v>
      </c>
      <c r="F50" s="43">
        <f t="shared" si="1"/>
        <v>0</v>
      </c>
      <c r="G50" s="43">
        <f t="shared" si="1"/>
        <v>0</v>
      </c>
      <c r="H50" s="43">
        <f t="shared" si="1"/>
        <v>0</v>
      </c>
      <c r="I50" s="43">
        <f t="shared" si="1"/>
        <v>0</v>
      </c>
      <c r="J50" s="43">
        <f t="shared" si="1"/>
        <v>0</v>
      </c>
      <c r="K50" s="43">
        <f t="shared" si="1"/>
        <v>0</v>
      </c>
      <c r="L50" s="43">
        <f t="shared" si="1"/>
        <v>0</v>
      </c>
      <c r="M50" s="43">
        <f t="shared" si="1"/>
        <v>0</v>
      </c>
      <c r="N50" s="43">
        <f t="shared" si="1"/>
        <v>1</v>
      </c>
      <c r="P50" s="28" t="s">
        <v>17</v>
      </c>
      <c r="Q50" s="29" t="b">
        <f>ISNUMBER(Q10)</f>
        <v>0</v>
      </c>
      <c r="T50" s="29">
        <v>8</v>
      </c>
      <c r="U50" s="28" t="str">
        <f t="shared" si="3"/>
        <v/>
      </c>
      <c r="V50" s="28" t="str">
        <f t="shared" si="4"/>
        <v/>
      </c>
      <c r="W50" s="29" t="str">
        <f t="shared" si="5"/>
        <v/>
      </c>
      <c r="X50" s="28">
        <f t="shared" si="6"/>
        <v>0</v>
      </c>
      <c r="Z50" s="28">
        <f t="shared" si="7"/>
        <v>0</v>
      </c>
      <c r="AD50" s="2"/>
      <c r="AE50" s="29" t="s">
        <v>70</v>
      </c>
      <c r="AF50" s="44" t="str">
        <f t="shared" si="2"/>
        <v>10000000001,</v>
      </c>
      <c r="AG50" s="29" t="s">
        <v>34</v>
      </c>
    </row>
    <row r="51" spans="3:35" x14ac:dyDescent="0.4">
      <c r="D51" s="43">
        <f t="shared" si="0"/>
        <v>1</v>
      </c>
      <c r="E51" s="43">
        <f t="shared" si="1"/>
        <v>1</v>
      </c>
      <c r="F51" s="43">
        <f t="shared" si="1"/>
        <v>1</v>
      </c>
      <c r="G51" s="43">
        <f t="shared" si="1"/>
        <v>1</v>
      </c>
      <c r="H51" s="43">
        <f t="shared" si="1"/>
        <v>1</v>
      </c>
      <c r="I51" s="43">
        <f t="shared" si="1"/>
        <v>1</v>
      </c>
      <c r="J51" s="43">
        <f t="shared" si="1"/>
        <v>1</v>
      </c>
      <c r="K51" s="43">
        <f t="shared" si="1"/>
        <v>1</v>
      </c>
      <c r="L51" s="43">
        <f t="shared" si="1"/>
        <v>1</v>
      </c>
      <c r="M51" s="43">
        <f t="shared" si="1"/>
        <v>1</v>
      </c>
      <c r="N51" s="43">
        <f t="shared" si="1"/>
        <v>1</v>
      </c>
      <c r="P51" s="28" t="s">
        <v>19</v>
      </c>
      <c r="Q51" s="29" t="b">
        <f>ISNUMBER(Q11)</f>
        <v>0</v>
      </c>
      <c r="T51" s="29">
        <v>9</v>
      </c>
      <c r="U51" s="28" t="str">
        <f t="shared" si="3"/>
        <v/>
      </c>
      <c r="V51" s="28" t="str">
        <f t="shared" si="4"/>
        <v/>
      </c>
      <c r="W51" s="29" t="str">
        <f t="shared" si="5"/>
        <v/>
      </c>
      <c r="X51" s="28">
        <f t="shared" si="6"/>
        <v>0</v>
      </c>
      <c r="Z51" s="28">
        <f t="shared" si="7"/>
        <v>0</v>
      </c>
      <c r="AD51" s="2"/>
      <c r="AE51" s="29" t="s">
        <v>70</v>
      </c>
      <c r="AF51" s="44" t="str">
        <f t="shared" si="2"/>
        <v>11111111111,</v>
      </c>
      <c r="AG51" s="29" t="s">
        <v>34</v>
      </c>
    </row>
    <row r="52" spans="3:35" x14ac:dyDescent="0.4">
      <c r="P52" s="28" t="s">
        <v>24</v>
      </c>
      <c r="Q52" s="29" t="b">
        <f>ISNUMBER(Q12)</f>
        <v>0</v>
      </c>
      <c r="T52" s="29">
        <v>10</v>
      </c>
      <c r="U52" s="28" t="str">
        <f t="shared" si="3"/>
        <v/>
      </c>
      <c r="V52" s="28" t="str">
        <f t="shared" si="4"/>
        <v/>
      </c>
      <c r="W52" s="29" t="str">
        <f t="shared" si="5"/>
        <v/>
      </c>
      <c r="X52" s="28">
        <f t="shared" si="6"/>
        <v>0</v>
      </c>
      <c r="Z52" s="28">
        <f t="shared" si="7"/>
        <v>0</v>
      </c>
      <c r="AD52" s="2"/>
      <c r="AE52" s="29" t="s">
        <v>77</v>
      </c>
      <c r="AF52" s="44" t="str">
        <f>AF41&amp;AF42&amp;AF43&amp;AF44&amp;AF45&amp;AF46&amp;AF47&amp;AF48&amp;AF49&amp;AF50&amp;AF51</f>
        <v>11111111111,10000000001,10000000001,10000000001,10000000001,10000000001,10000000001,10000000001,10000000001,10000000001,11111111111,</v>
      </c>
    </row>
    <row r="53" spans="3:35" x14ac:dyDescent="0.4">
      <c r="T53" s="29">
        <v>11</v>
      </c>
      <c r="U53" s="28" t="str">
        <f t="shared" si="3"/>
        <v/>
      </c>
      <c r="V53" s="28" t="str">
        <f t="shared" si="4"/>
        <v/>
      </c>
      <c r="W53" s="29" t="str">
        <f t="shared" si="5"/>
        <v/>
      </c>
      <c r="X53" s="28">
        <f t="shared" si="6"/>
        <v>0</v>
      </c>
      <c r="Z53" s="28">
        <f t="shared" si="7"/>
        <v>0</v>
      </c>
      <c r="AD53" s="2"/>
    </row>
    <row r="54" spans="3:35" x14ac:dyDescent="0.4">
      <c r="Q54" s="57" t="s">
        <v>78</v>
      </c>
      <c r="S54" s="29">
        <f>SUM(S43:S48)</f>
        <v>1</v>
      </c>
      <c r="T54" s="29">
        <v>12</v>
      </c>
      <c r="U54" s="28" t="str">
        <f t="shared" si="3"/>
        <v/>
      </c>
      <c r="V54" s="28" t="str">
        <f t="shared" si="4"/>
        <v/>
      </c>
      <c r="W54" s="29" t="str">
        <f t="shared" si="5"/>
        <v/>
      </c>
      <c r="X54" s="28">
        <f t="shared" si="6"/>
        <v>0</v>
      </c>
      <c r="Z54" s="28">
        <f t="shared" si="7"/>
        <v>0</v>
      </c>
      <c r="AD54" s="2"/>
    </row>
    <row r="55" spans="3:35" x14ac:dyDescent="0.4">
      <c r="T55" s="29">
        <v>13</v>
      </c>
      <c r="U55" s="28" t="str">
        <f t="shared" si="3"/>
        <v/>
      </c>
      <c r="V55" s="28" t="str">
        <f t="shared" si="4"/>
        <v/>
      </c>
      <c r="W55" s="29" t="str">
        <f t="shared" si="5"/>
        <v/>
      </c>
      <c r="X55" s="28">
        <f t="shared" si="6"/>
        <v>0</v>
      </c>
      <c r="Z55" s="28">
        <f t="shared" si="7"/>
        <v>0</v>
      </c>
      <c r="AD55" s="2"/>
    </row>
    <row r="56" spans="3:35" x14ac:dyDescent="0.4">
      <c r="T56" s="29">
        <v>14</v>
      </c>
      <c r="U56" s="28" t="str">
        <f t="shared" si="3"/>
        <v/>
      </c>
      <c r="V56" s="28" t="str">
        <f t="shared" si="4"/>
        <v/>
      </c>
      <c r="W56" s="29" t="str">
        <f t="shared" si="5"/>
        <v/>
      </c>
      <c r="X56" s="28">
        <f t="shared" si="6"/>
        <v>0</v>
      </c>
      <c r="Z56" s="28">
        <f t="shared" si="7"/>
        <v>0</v>
      </c>
      <c r="AD56" s="2"/>
    </row>
    <row r="57" spans="3:35" x14ac:dyDescent="0.4">
      <c r="T57" s="29">
        <v>15</v>
      </c>
      <c r="U57" s="28" t="str">
        <f t="shared" si="3"/>
        <v/>
      </c>
      <c r="V57" s="28" t="str">
        <f t="shared" si="4"/>
        <v/>
      </c>
      <c r="W57" s="29" t="str">
        <f t="shared" si="5"/>
        <v/>
      </c>
      <c r="X57" s="28">
        <f t="shared" si="6"/>
        <v>0</v>
      </c>
      <c r="Z57" s="28">
        <f t="shared" si="7"/>
        <v>0</v>
      </c>
      <c r="AD57" s="2"/>
    </row>
    <row r="58" spans="3:35" x14ac:dyDescent="0.4">
      <c r="C58" s="29" t="s">
        <v>79</v>
      </c>
      <c r="T58" s="29">
        <v>16</v>
      </c>
      <c r="U58" s="28" t="str">
        <f t="shared" si="3"/>
        <v/>
      </c>
      <c r="V58" s="28" t="str">
        <f t="shared" si="4"/>
        <v/>
      </c>
      <c r="W58" s="29" t="str">
        <f t="shared" si="5"/>
        <v/>
      </c>
      <c r="X58" s="28">
        <f t="shared" si="6"/>
        <v>0</v>
      </c>
      <c r="Z58" s="28">
        <f t="shared" si="7"/>
        <v>0</v>
      </c>
      <c r="AD58" s="2"/>
      <c r="AE58" s="29" t="s">
        <v>5</v>
      </c>
    </row>
    <row r="59" spans="3:35" x14ac:dyDescent="0.4">
      <c r="AD59" s="2"/>
      <c r="AE59" s="29" t="s">
        <v>80</v>
      </c>
      <c r="AF59" s="29" t="str">
        <f>AF60&amp;AF61&amp;AF62&amp;AF63&amp;AF64&amp;AF65&amp;AF66&amp;AF67&amp;AF68&amp;AF69&amp;AF70&amp;AF71&amp;AF72&amp;AF73&amp;AF74&amp;AF75</f>
        <v/>
      </c>
    </row>
    <row r="60" spans="3:35" x14ac:dyDescent="0.4">
      <c r="D60" s="29" t="s">
        <v>8</v>
      </c>
      <c r="E60" s="29" cm="1">
        <f t="array" ref="E60">SUMPRODUCT((EXACT($D$8:$N$18,D60)*1))</f>
        <v>0</v>
      </c>
      <c r="G60" s="29" t="s">
        <v>42</v>
      </c>
      <c r="X60" s="29" t="s">
        <v>5</v>
      </c>
      <c r="AD60" s="2"/>
      <c r="AF60" s="31" t="str">
        <f>IF(AG60&lt;&gt;"",AG60&amp;AH60&amp;AI60,"")</f>
        <v/>
      </c>
      <c r="AG60" s="32" t="str">
        <f t="shared" ref="AG60:AH75" si="8">U43</f>
        <v/>
      </c>
      <c r="AH60" s="33" t="str">
        <f t="shared" si="8"/>
        <v/>
      </c>
      <c r="AI60" s="34" t="str">
        <f t="shared" ref="AI60:AI75" si="9">IF(AG60&lt;&gt;"", ",", "")</f>
        <v/>
      </c>
    </row>
    <row r="61" spans="3:35" x14ac:dyDescent="0.4">
      <c r="D61" s="29" t="s">
        <v>9</v>
      </c>
      <c r="E61" s="29" cm="1">
        <f t="array" ref="E61">SUMPRODUCT((EXACT($D$8:$N$18,D61)*1))</f>
        <v>40</v>
      </c>
      <c r="G61" s="29" t="s">
        <v>81</v>
      </c>
      <c r="X61" s="29" t="s">
        <v>82</v>
      </c>
      <c r="AA61" s="29" t="s">
        <v>83</v>
      </c>
      <c r="AD61" s="2"/>
      <c r="AF61" s="31" t="str">
        <f t="shared" ref="AF61:AF75" si="10">IF(AF60&lt;&gt;"",IF(AG61&lt;&gt;"",AG61&amp;AH61&amp;AI61,""),"")</f>
        <v/>
      </c>
      <c r="AG61" s="35" t="str">
        <f t="shared" si="8"/>
        <v/>
      </c>
      <c r="AH61" s="29" t="str">
        <f t="shared" si="8"/>
        <v/>
      </c>
      <c r="AI61" s="36" t="str">
        <f t="shared" si="9"/>
        <v/>
      </c>
    </row>
    <row r="62" spans="3:35" x14ac:dyDescent="0.4">
      <c r="D62" s="29" t="s">
        <v>23</v>
      </c>
      <c r="E62" s="29" cm="1">
        <f t="array" ref="E62">SUMPRODUCT((EXACT($D$8:$N$18,D62)*1))</f>
        <v>0</v>
      </c>
      <c r="G62" s="29" t="s">
        <v>48</v>
      </c>
      <c r="X62" s="29">
        <f>SUM(X64:X78)</f>
        <v>0</v>
      </c>
      <c r="AA62" s="29" t="s">
        <v>84</v>
      </c>
      <c r="AB62" s="29">
        <f>SUM(AB64:AB69)</f>
        <v>0</v>
      </c>
      <c r="AD62" s="2"/>
      <c r="AF62" s="31" t="str">
        <f t="shared" si="10"/>
        <v/>
      </c>
      <c r="AG62" s="35" t="str">
        <f t="shared" si="8"/>
        <v/>
      </c>
      <c r="AH62" s="29" t="str">
        <f t="shared" si="8"/>
        <v/>
      </c>
      <c r="AI62" s="36" t="str">
        <f t="shared" si="9"/>
        <v/>
      </c>
    </row>
    <row r="63" spans="3:35" x14ac:dyDescent="0.4">
      <c r="C63" s="29" t="s">
        <v>102</v>
      </c>
      <c r="D63" s="29" t="s">
        <v>103</v>
      </c>
      <c r="E63" s="29" cm="1">
        <f t="array" ref="E63">SUMPRODUCT((EXACT($D$8:$N$18,D63)*1))</f>
        <v>0</v>
      </c>
      <c r="P63" s="29" t="s">
        <v>37</v>
      </c>
      <c r="U63" s="28" t="s">
        <v>15</v>
      </c>
      <c r="V63" s="37">
        <v>1</v>
      </c>
      <c r="W63" s="29">
        <v>1</v>
      </c>
      <c r="X63" s="38"/>
      <c r="AA63" s="29" t="s">
        <v>86</v>
      </c>
      <c r="AB63" s="29" t="s">
        <v>67</v>
      </c>
      <c r="AD63" s="2"/>
      <c r="AF63" s="31" t="str">
        <f t="shared" si="10"/>
        <v/>
      </c>
      <c r="AG63" s="35" t="str">
        <f t="shared" si="8"/>
        <v/>
      </c>
      <c r="AH63" s="29" t="str">
        <f t="shared" si="8"/>
        <v/>
      </c>
      <c r="AI63" s="36" t="str">
        <f t="shared" si="9"/>
        <v/>
      </c>
    </row>
    <row r="64" spans="3:35" x14ac:dyDescent="0.4">
      <c r="D64" s="29" t="s">
        <v>101</v>
      </c>
      <c r="E64" s="29" cm="1">
        <f t="array" ref="E64">SUMPRODUCT((EXACT($D$8:$N$18,D64)*1))</f>
        <v>0</v>
      </c>
      <c r="P64" s="29" t="s">
        <v>88</v>
      </c>
      <c r="Q64" s="29" t="b">
        <f>ISNUMBER(Q17)</f>
        <v>0</v>
      </c>
      <c r="U64" s="28" t="s">
        <v>17</v>
      </c>
      <c r="V64" s="37">
        <v>2</v>
      </c>
      <c r="W64" s="29">
        <v>2</v>
      </c>
      <c r="X64" s="28">
        <f t="shared" ref="X64:X78" si="11">IF(AND(U44&lt;&gt;"",U43=""),1,0)</f>
        <v>0</v>
      </c>
      <c r="Z64" s="29">
        <v>1</v>
      </c>
      <c r="AA64" s="29">
        <f t="shared" ref="AA64:AA69" si="12">COUNTIF($U$43:$U$58,Z64)</f>
        <v>0</v>
      </c>
      <c r="AB64" s="29">
        <f t="shared" ref="AB64:AB69" si="13">IF(AA64&lt;=Q9,0,1)</f>
        <v>0</v>
      </c>
      <c r="AD64" s="2"/>
      <c r="AF64" s="31" t="str">
        <f t="shared" si="10"/>
        <v/>
      </c>
      <c r="AG64" s="35" t="str">
        <f t="shared" si="8"/>
        <v/>
      </c>
      <c r="AH64" s="29" t="str">
        <f t="shared" si="8"/>
        <v/>
      </c>
      <c r="AI64" s="36" t="str">
        <f t="shared" si="9"/>
        <v/>
      </c>
    </row>
    <row r="65" spans="3:35" x14ac:dyDescent="0.4">
      <c r="D65" s="29" t="s">
        <v>104</v>
      </c>
      <c r="E65" s="29" cm="1">
        <f t="array" ref="E65">SUMPRODUCT((EXACT($D$8:$N$18,D65)*1))</f>
        <v>0</v>
      </c>
      <c r="P65" s="29" t="s">
        <v>90</v>
      </c>
      <c r="Q65" s="29">
        <f>IF(AND(Q64=TRUE(),Q17=INT(Q17)),0,1)</f>
        <v>1</v>
      </c>
      <c r="R65" s="29" t="s">
        <v>91</v>
      </c>
      <c r="U65" s="28" t="s">
        <v>19</v>
      </c>
      <c r="V65" s="37">
        <v>3</v>
      </c>
      <c r="W65" s="29">
        <v>3</v>
      </c>
      <c r="X65" s="28">
        <f t="shared" si="11"/>
        <v>0</v>
      </c>
      <c r="Z65" s="29">
        <v>2</v>
      </c>
      <c r="AA65" s="29">
        <f t="shared" si="12"/>
        <v>0</v>
      </c>
      <c r="AB65" s="29">
        <f t="shared" si="13"/>
        <v>0</v>
      </c>
      <c r="AD65" s="2"/>
      <c r="AF65" s="31" t="str">
        <f t="shared" si="10"/>
        <v/>
      </c>
      <c r="AG65" s="35" t="str">
        <f t="shared" si="8"/>
        <v/>
      </c>
      <c r="AH65" s="29" t="str">
        <f t="shared" si="8"/>
        <v/>
      </c>
      <c r="AI65" s="36" t="str">
        <f t="shared" si="9"/>
        <v/>
      </c>
    </row>
    <row r="66" spans="3:35" x14ac:dyDescent="0.4">
      <c r="C66" s="29" t="s">
        <v>105</v>
      </c>
      <c r="D66" s="29" t="s">
        <v>35</v>
      </c>
      <c r="E66" s="29" cm="1">
        <f t="array" ref="E66">SUMPRODUCT((EXACT($D$8:$N$18,D66)*1))</f>
        <v>0</v>
      </c>
      <c r="P66" s="29" t="s">
        <v>92</v>
      </c>
      <c r="Q66" s="29">
        <f>IF(AND(Q64=TRUE(),Q17&gt;=1,Q17&lt;=16),0,1)</f>
        <v>1</v>
      </c>
      <c r="R66" s="29" t="s">
        <v>91</v>
      </c>
      <c r="U66" s="28" t="s">
        <v>24</v>
      </c>
      <c r="V66" s="37">
        <v>4</v>
      </c>
      <c r="W66" s="29">
        <v>4</v>
      </c>
      <c r="X66" s="28">
        <f t="shared" si="11"/>
        <v>0</v>
      </c>
      <c r="Z66" s="29">
        <v>3</v>
      </c>
      <c r="AA66" s="29">
        <f t="shared" si="12"/>
        <v>0</v>
      </c>
      <c r="AB66" s="29">
        <f t="shared" si="13"/>
        <v>0</v>
      </c>
      <c r="AD66" s="2"/>
      <c r="AF66" s="31" t="str">
        <f t="shared" si="10"/>
        <v/>
      </c>
      <c r="AG66" s="35" t="str">
        <f t="shared" si="8"/>
        <v/>
      </c>
      <c r="AH66" s="29" t="str">
        <f t="shared" si="8"/>
        <v/>
      </c>
      <c r="AI66" s="36" t="str">
        <f t="shared" si="9"/>
        <v/>
      </c>
    </row>
    <row r="67" spans="3:35" x14ac:dyDescent="0.4">
      <c r="D67" s="29" t="s">
        <v>111</v>
      </c>
      <c r="E67" s="29" cm="1">
        <f t="array" ref="E67">SUMPRODUCT((EXACT($D$8:$N$18,D67)*1))</f>
        <v>0</v>
      </c>
      <c r="P67" s="29" t="s">
        <v>78</v>
      </c>
      <c r="Q67" s="29" t="b">
        <f>OR(Q65,Q66)</f>
        <v>1</v>
      </c>
      <c r="R67" s="29" t="s">
        <v>93</v>
      </c>
      <c r="U67" s="28" t="s">
        <v>28</v>
      </c>
      <c r="V67" s="37">
        <v>5</v>
      </c>
      <c r="W67" s="29">
        <v>5</v>
      </c>
      <c r="X67" s="28">
        <f t="shared" si="11"/>
        <v>0</v>
      </c>
      <c r="Z67" s="29">
        <v>4</v>
      </c>
      <c r="AA67" s="29">
        <f t="shared" si="12"/>
        <v>0</v>
      </c>
      <c r="AB67" s="29">
        <f t="shared" si="13"/>
        <v>0</v>
      </c>
      <c r="AD67" s="2"/>
      <c r="AF67" s="31" t="str">
        <f t="shared" si="10"/>
        <v/>
      </c>
      <c r="AG67" s="35" t="str">
        <f t="shared" si="8"/>
        <v/>
      </c>
      <c r="AH67" s="29" t="str">
        <f t="shared" si="8"/>
        <v/>
      </c>
      <c r="AI67" s="36" t="str">
        <f t="shared" si="9"/>
        <v/>
      </c>
    </row>
    <row r="68" spans="3:35" x14ac:dyDescent="0.4">
      <c r="D68" s="29" t="s">
        <v>112</v>
      </c>
      <c r="E68" s="29" cm="1">
        <f t="array" ref="E68">SUMPRODUCT((EXACT($D$8:$N$18,D68)*1))</f>
        <v>0</v>
      </c>
      <c r="U68" s="28" t="s">
        <v>31</v>
      </c>
      <c r="V68" s="37">
        <v>6</v>
      </c>
      <c r="W68" s="29">
        <v>6</v>
      </c>
      <c r="X68" s="28">
        <f t="shared" si="11"/>
        <v>0</v>
      </c>
      <c r="Z68" s="29">
        <v>5</v>
      </c>
      <c r="AA68" s="29">
        <f t="shared" si="12"/>
        <v>0</v>
      </c>
      <c r="AB68" s="29">
        <f t="shared" si="13"/>
        <v>0</v>
      </c>
      <c r="AD68" s="2"/>
      <c r="AF68" s="31" t="str">
        <f t="shared" si="10"/>
        <v/>
      </c>
      <c r="AG68" s="35" t="str">
        <f t="shared" si="8"/>
        <v/>
      </c>
      <c r="AH68" s="29" t="str">
        <f t="shared" si="8"/>
        <v/>
      </c>
      <c r="AI68" s="36" t="str">
        <f t="shared" si="9"/>
        <v/>
      </c>
    </row>
    <row r="69" spans="3:35" x14ac:dyDescent="0.4">
      <c r="D69" s="29" t="s">
        <v>113</v>
      </c>
      <c r="E69" s="29" cm="1">
        <f t="array" ref="E69">SUMPRODUCT((EXACT($D$8:$N$18,D69)*1))</f>
        <v>0</v>
      </c>
      <c r="W69" s="29">
        <v>7</v>
      </c>
      <c r="X69" s="28">
        <f t="shared" si="11"/>
        <v>0</v>
      </c>
      <c r="Z69" s="29">
        <v>6</v>
      </c>
      <c r="AA69" s="29">
        <f t="shared" si="12"/>
        <v>0</v>
      </c>
      <c r="AB69" s="29">
        <f t="shared" si="13"/>
        <v>0</v>
      </c>
      <c r="AD69" s="2"/>
      <c r="AF69" s="31" t="str">
        <f t="shared" si="10"/>
        <v/>
      </c>
      <c r="AG69" s="35" t="str">
        <f t="shared" si="8"/>
        <v/>
      </c>
      <c r="AH69" s="29" t="str">
        <f t="shared" si="8"/>
        <v/>
      </c>
      <c r="AI69" s="36" t="str">
        <f t="shared" si="9"/>
        <v/>
      </c>
    </row>
    <row r="70" spans="3:35" x14ac:dyDescent="0.4">
      <c r="D70" s="29" t="s">
        <v>100</v>
      </c>
      <c r="E70" s="29" cm="1">
        <f t="array" ref="E70">SUMPRODUCT((EXACT($D$8:$N$18,D70)*1))</f>
        <v>0</v>
      </c>
      <c r="W70" s="29">
        <v>8</v>
      </c>
      <c r="X70" s="28">
        <f t="shared" si="11"/>
        <v>0</v>
      </c>
      <c r="AD70" s="2"/>
      <c r="AF70" s="31" t="str">
        <f t="shared" si="10"/>
        <v/>
      </c>
      <c r="AG70" s="35" t="str">
        <f t="shared" si="8"/>
        <v/>
      </c>
      <c r="AH70" s="29" t="str">
        <f t="shared" si="8"/>
        <v/>
      </c>
      <c r="AI70" s="36" t="str">
        <f t="shared" si="9"/>
        <v/>
      </c>
    </row>
    <row r="71" spans="3:35" x14ac:dyDescent="0.4">
      <c r="D71" s="29" t="s">
        <v>114</v>
      </c>
      <c r="E71" s="29" cm="1">
        <f t="array" ref="E71">SUMPRODUCT((EXACT($D$8:$N$18,D71)*1))</f>
        <v>0</v>
      </c>
      <c r="W71" s="29">
        <v>9</v>
      </c>
      <c r="X71" s="28">
        <f t="shared" si="11"/>
        <v>0</v>
      </c>
      <c r="AD71" s="2"/>
      <c r="AF71" s="31" t="str">
        <f t="shared" si="10"/>
        <v/>
      </c>
      <c r="AG71" s="35" t="str">
        <f t="shared" si="8"/>
        <v/>
      </c>
      <c r="AH71" s="29" t="str">
        <f t="shared" si="8"/>
        <v/>
      </c>
      <c r="AI71" s="36" t="str">
        <f t="shared" si="9"/>
        <v/>
      </c>
    </row>
    <row r="72" spans="3:35" x14ac:dyDescent="0.4">
      <c r="S72" s="29" t="s">
        <v>94</v>
      </c>
      <c r="W72" s="29">
        <v>10</v>
      </c>
      <c r="X72" s="28">
        <f t="shared" si="11"/>
        <v>0</v>
      </c>
      <c r="AD72" s="2"/>
      <c r="AF72" s="31" t="str">
        <f t="shared" si="10"/>
        <v/>
      </c>
      <c r="AG72" s="35" t="str">
        <f t="shared" si="8"/>
        <v/>
      </c>
      <c r="AH72" s="29" t="str">
        <f t="shared" si="8"/>
        <v/>
      </c>
      <c r="AI72" s="36" t="str">
        <f t="shared" si="9"/>
        <v/>
      </c>
    </row>
    <row r="73" spans="3:35" x14ac:dyDescent="0.4">
      <c r="D73" s="29" t="s">
        <v>85</v>
      </c>
      <c r="E73" s="29" cm="1">
        <f t="array" ref="E73">SUMPRODUCT((EXACT($D$8:$N$18,"")*1))</f>
        <v>81</v>
      </c>
      <c r="P73" s="28" t="s">
        <v>43</v>
      </c>
      <c r="Q73" s="29">
        <v>0</v>
      </c>
      <c r="S73" s="29">
        <f>COUNTIF($Q$19,P73)</f>
        <v>0</v>
      </c>
      <c r="W73" s="29">
        <v>11</v>
      </c>
      <c r="X73" s="28">
        <f t="shared" si="11"/>
        <v>0</v>
      </c>
      <c r="AD73" s="2"/>
      <c r="AF73" s="31" t="str">
        <f t="shared" si="10"/>
        <v/>
      </c>
      <c r="AG73" s="35" t="str">
        <f t="shared" si="8"/>
        <v/>
      </c>
      <c r="AH73" s="29" t="str">
        <f t="shared" si="8"/>
        <v/>
      </c>
      <c r="AI73" s="36" t="str">
        <f t="shared" si="9"/>
        <v/>
      </c>
    </row>
    <row r="74" spans="3:35" x14ac:dyDescent="0.4">
      <c r="D74" s="29" t="s">
        <v>87</v>
      </c>
      <c r="E74" s="29">
        <f>SUM(E60:E73)</f>
        <v>121</v>
      </c>
      <c r="P74" s="28" t="s">
        <v>39</v>
      </c>
      <c r="Q74" s="29">
        <v>1</v>
      </c>
      <c r="S74" s="29">
        <f>COUNTIF($Q$19,P74)</f>
        <v>0</v>
      </c>
      <c r="W74" s="29">
        <v>12</v>
      </c>
      <c r="X74" s="28">
        <f t="shared" si="11"/>
        <v>0</v>
      </c>
      <c r="AD74" s="2"/>
      <c r="AF74" s="31" t="str">
        <f t="shared" si="10"/>
        <v/>
      </c>
      <c r="AG74" s="35" t="str">
        <f t="shared" si="8"/>
        <v/>
      </c>
      <c r="AH74" s="29" t="str">
        <f t="shared" si="8"/>
        <v/>
      </c>
      <c r="AI74" s="36" t="str">
        <f t="shared" si="9"/>
        <v/>
      </c>
    </row>
    <row r="75" spans="3:35" x14ac:dyDescent="0.4">
      <c r="D75" s="29" t="s">
        <v>89</v>
      </c>
      <c r="E75" s="29">
        <f>11*11 - E74</f>
        <v>0</v>
      </c>
      <c r="P75" s="28" t="s">
        <v>49</v>
      </c>
      <c r="Q75" s="29">
        <v>2</v>
      </c>
      <c r="S75" s="29">
        <f>COUNTIF($Q$19,P75)</f>
        <v>0</v>
      </c>
      <c r="W75" s="29">
        <v>13</v>
      </c>
      <c r="X75" s="28">
        <f t="shared" si="11"/>
        <v>0</v>
      </c>
      <c r="AD75" s="2"/>
      <c r="AF75" s="31" t="str">
        <f t="shared" si="10"/>
        <v/>
      </c>
      <c r="AG75" s="39" t="str">
        <f t="shared" si="8"/>
        <v/>
      </c>
      <c r="AH75" s="40" t="str">
        <f t="shared" si="8"/>
        <v/>
      </c>
      <c r="AI75" s="41" t="str">
        <f t="shared" si="9"/>
        <v/>
      </c>
    </row>
    <row r="76" spans="3:35" x14ac:dyDescent="0.4">
      <c r="E76" s="29">
        <f>E62+E65+E68+E71</f>
        <v>0</v>
      </c>
      <c r="F76" s="29" t="s">
        <v>106</v>
      </c>
      <c r="P76" s="28" t="s">
        <v>52</v>
      </c>
      <c r="Q76" s="29">
        <v>3</v>
      </c>
      <c r="S76" s="29">
        <f>COUNTIF($Q$19,P76)</f>
        <v>0</v>
      </c>
      <c r="W76" s="29">
        <v>14</v>
      </c>
      <c r="X76" s="28">
        <f t="shared" si="11"/>
        <v>0</v>
      </c>
      <c r="AD76" s="2"/>
    </row>
    <row r="77" spans="3:35" x14ac:dyDescent="0.4">
      <c r="W77" s="29">
        <v>15</v>
      </c>
      <c r="X77" s="28">
        <f t="shared" si="11"/>
        <v>0</v>
      </c>
      <c r="AD77" s="2"/>
    </row>
    <row r="78" spans="3:35" x14ac:dyDescent="0.4">
      <c r="R78" s="29" t="s">
        <v>87</v>
      </c>
      <c r="S78" s="29">
        <f>SUM(S73:S76)</f>
        <v>0</v>
      </c>
      <c r="W78" s="29">
        <v>16</v>
      </c>
      <c r="X78" s="28">
        <f t="shared" si="11"/>
        <v>0</v>
      </c>
      <c r="AD78" s="2"/>
    </row>
    <row r="79" spans="3:35" x14ac:dyDescent="0.4">
      <c r="AD79" s="2"/>
    </row>
    <row r="80" spans="3:35" x14ac:dyDescent="0.4">
      <c r="AD80" s="2"/>
    </row>
    <row r="81" spans="30:30" x14ac:dyDescent="0.4">
      <c r="AD81" s="2"/>
    </row>
    <row r="82" spans="30:30" x14ac:dyDescent="0.4">
      <c r="AD82" s="2"/>
    </row>
    <row r="83" spans="30:30" x14ac:dyDescent="0.4">
      <c r="AD83" s="2"/>
    </row>
    <row r="84" spans="30:30" x14ac:dyDescent="0.4">
      <c r="AD84" s="2"/>
    </row>
    <row r="85" spans="30:30" x14ac:dyDescent="0.4">
      <c r="AD85" s="2"/>
    </row>
    <row r="86" spans="30:30" x14ac:dyDescent="0.4">
      <c r="AD86" s="2"/>
    </row>
    <row r="87" spans="30:30" x14ac:dyDescent="0.4">
      <c r="AD87" s="2"/>
    </row>
    <row r="88" spans="30:30" x14ac:dyDescent="0.4">
      <c r="AD88" s="2"/>
    </row>
    <row r="89" spans="30:30" x14ac:dyDescent="0.4">
      <c r="AD89" s="2"/>
    </row>
    <row r="90" spans="30:30" x14ac:dyDescent="0.4">
      <c r="AD90" s="2"/>
    </row>
    <row r="91" spans="30:30" x14ac:dyDescent="0.4">
      <c r="AD91" s="2"/>
    </row>
    <row r="92" spans="30:30" x14ac:dyDescent="0.4">
      <c r="AD92" s="2"/>
    </row>
    <row r="93" spans="30:30" x14ac:dyDescent="0.4">
      <c r="AD93" s="2"/>
    </row>
    <row r="94" spans="30:30" x14ac:dyDescent="0.4">
      <c r="AD94" s="2"/>
    </row>
    <row r="95" spans="30:30" x14ac:dyDescent="0.4">
      <c r="AD95" s="2"/>
    </row>
    <row r="96" spans="30:30" x14ac:dyDescent="0.4">
      <c r="AD96" s="2"/>
    </row>
    <row r="97" spans="30:30" x14ac:dyDescent="0.4">
      <c r="AD97" s="2"/>
    </row>
    <row r="98" spans="30:30" x14ac:dyDescent="0.4">
      <c r="AD98" s="2"/>
    </row>
  </sheetData>
  <phoneticPr fontId="4"/>
  <conditionalFormatting sqref="C33:Y33 C34:D34 H34:Y34 C37:Y37 C36:D36 O36:Y36 C35:Y35">
    <cfRule type="expression" dxfId="1" priority="1">
      <formula>(C33="エラー有")</formula>
    </cfRule>
  </conditionalFormatting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81FC-C980-436B-919E-509313376DCD}">
  <sheetPr codeName="Sheet6"/>
  <dimension ref="B2:I29"/>
  <sheetViews>
    <sheetView workbookViewId="0"/>
  </sheetViews>
  <sheetFormatPr defaultRowHeight="18.75" x14ac:dyDescent="0.4"/>
  <cols>
    <col min="1" max="1" width="4.375" style="29" customWidth="1"/>
    <col min="2" max="2" width="4.75" style="29" customWidth="1"/>
    <col min="3" max="16384" width="9" style="29"/>
  </cols>
  <sheetData>
    <row r="2" spans="2:9" x14ac:dyDescent="0.4">
      <c r="B2" s="29" t="s">
        <v>140</v>
      </c>
    </row>
    <row r="4" spans="2:9" x14ac:dyDescent="0.4">
      <c r="I4" s="29" t="s">
        <v>139</v>
      </c>
    </row>
    <row r="5" spans="2:9" x14ac:dyDescent="0.4">
      <c r="I5" s="29" t="s">
        <v>108</v>
      </c>
    </row>
    <row r="6" spans="2:9" x14ac:dyDescent="0.4">
      <c r="I6" s="29" t="s">
        <v>133</v>
      </c>
    </row>
    <row r="7" spans="2:9" x14ac:dyDescent="0.4">
      <c r="B7" s="29" t="s">
        <v>117</v>
      </c>
    </row>
    <row r="8" spans="2:9" x14ac:dyDescent="0.4">
      <c r="C8" s="29" t="s">
        <v>118</v>
      </c>
    </row>
    <row r="9" spans="2:9" x14ac:dyDescent="0.4">
      <c r="B9" s="29" t="s">
        <v>119</v>
      </c>
    </row>
    <row r="10" spans="2:9" x14ac:dyDescent="0.4">
      <c r="B10" s="29" t="s">
        <v>120</v>
      </c>
    </row>
    <row r="11" spans="2:9" x14ac:dyDescent="0.4">
      <c r="B11" s="29" t="s">
        <v>121</v>
      </c>
    </row>
    <row r="12" spans="2:9" x14ac:dyDescent="0.4">
      <c r="B12" s="29" t="s">
        <v>122</v>
      </c>
    </row>
    <row r="13" spans="2:9" x14ac:dyDescent="0.4">
      <c r="C13" s="63" t="s">
        <v>137</v>
      </c>
    </row>
    <row r="15" spans="2:9" x14ac:dyDescent="0.4">
      <c r="C15" s="29" t="s">
        <v>123</v>
      </c>
    </row>
    <row r="16" spans="2:9" x14ac:dyDescent="0.4">
      <c r="C16" s="62" t="s">
        <v>124</v>
      </c>
    </row>
    <row r="17" spans="2:3" x14ac:dyDescent="0.4">
      <c r="C17" s="29" t="s">
        <v>125</v>
      </c>
    </row>
    <row r="19" spans="2:3" x14ac:dyDescent="0.4">
      <c r="C19" s="29" t="s">
        <v>141</v>
      </c>
    </row>
    <row r="20" spans="2:3" x14ac:dyDescent="0.4">
      <c r="B20" s="29" t="s">
        <v>126</v>
      </c>
    </row>
    <row r="22" spans="2:3" x14ac:dyDescent="0.4">
      <c r="B22" s="29" t="s">
        <v>127</v>
      </c>
    </row>
    <row r="23" spans="2:3" x14ac:dyDescent="0.4">
      <c r="C23" s="29" t="s">
        <v>128</v>
      </c>
    </row>
    <row r="24" spans="2:3" x14ac:dyDescent="0.4">
      <c r="C24" s="29" t="s">
        <v>129</v>
      </c>
    </row>
    <row r="25" spans="2:3" x14ac:dyDescent="0.4">
      <c r="C25" s="29" t="s">
        <v>130</v>
      </c>
    </row>
    <row r="27" spans="2:3" x14ac:dyDescent="0.4">
      <c r="B27" s="29" t="s">
        <v>131</v>
      </c>
    </row>
    <row r="28" spans="2:3" x14ac:dyDescent="0.4">
      <c r="C28" s="29" t="s">
        <v>132</v>
      </c>
    </row>
    <row r="29" spans="2:3" x14ac:dyDescent="0.4">
      <c r="C29" s="29" t="s">
        <v>142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C67B-FAA7-4D49-B6BA-DADA271DDA41}">
  <dimension ref="A1:AI98"/>
  <sheetViews>
    <sheetView workbookViewId="0"/>
  </sheetViews>
  <sheetFormatPr defaultColWidth="8.625" defaultRowHeight="18.75" x14ac:dyDescent="0.4"/>
  <cols>
    <col min="1" max="1" width="2.75" style="29" customWidth="1"/>
    <col min="2" max="2" width="3" style="29" customWidth="1"/>
    <col min="3" max="3" width="4.5" style="29" customWidth="1"/>
    <col min="4" max="14" width="3.625" style="29" customWidth="1"/>
    <col min="15" max="15" width="8.625" style="29"/>
    <col min="16" max="16" width="17.25" style="29" customWidth="1"/>
    <col min="17" max="17" width="6.625" style="29" customWidth="1"/>
    <col min="18" max="18" width="6.375" style="29" customWidth="1"/>
    <col min="19" max="19" width="8.625" style="29"/>
    <col min="20" max="20" width="4" style="29" customWidth="1"/>
    <col min="21" max="21" width="12.25" style="29" customWidth="1"/>
    <col min="22" max="22" width="8.625" style="29"/>
    <col min="23" max="23" width="12.5" style="29" customWidth="1"/>
    <col min="24" max="25" width="8.625" style="29"/>
    <col min="26" max="26" width="12" style="29" customWidth="1"/>
    <col min="27" max="27" width="12.875" style="29" customWidth="1"/>
    <col min="28" max="28" width="8.625" style="29"/>
    <col min="29" max="29" width="4.875" style="29" customWidth="1"/>
    <col min="30" max="30" width="9" style="29" customWidth="1"/>
    <col min="31" max="31" width="24.875" style="29" customWidth="1"/>
    <col min="32" max="32" width="11" style="29" customWidth="1"/>
    <col min="33" max="16384" width="8.625" style="29"/>
  </cols>
  <sheetData>
    <row r="1" spans="3:33" x14ac:dyDescent="0.4">
      <c r="D1" s="29" t="s">
        <v>138</v>
      </c>
      <c r="W1" s="29" t="s">
        <v>144</v>
      </c>
      <c r="AD1" s="2"/>
      <c r="AE1" s="29" t="s">
        <v>0</v>
      </c>
    </row>
    <row r="2" spans="3:33" x14ac:dyDescent="0.4">
      <c r="D2" s="29" t="s">
        <v>115</v>
      </c>
      <c r="P2" s="29" t="s">
        <v>1</v>
      </c>
      <c r="U2" s="47" t="s">
        <v>2</v>
      </c>
      <c r="V2" s="47"/>
      <c r="W2" s="48" t="str">
        <f>HYPERLINK(AF4,AF4)</f>
        <v>https://algo.jeita.or.jp/ex/2/?algo=20&amp;stage=0707,1000,0,01,1111111,1002001,1000001,1000001,1003001,1000001,1111111,&amp;name=%E7%A7%BB%E5%8B%95</v>
      </c>
      <c r="AD2" s="2"/>
    </row>
    <row r="3" spans="3:33" x14ac:dyDescent="0.4">
      <c r="P3" s="49" t="s">
        <v>134</v>
      </c>
      <c r="U3" s="59" t="s">
        <v>110</v>
      </c>
      <c r="V3" s="47"/>
      <c r="W3" s="48" t="str">
        <f>HYPERLINK(AF5,AF5)</f>
        <v>https://algo.jeita.or.jp/ex/2/?algo=20&amp;stage=0707,1000,0,01,1111111,1002001,1000001,1000001,1003001,1000001,1111111,&amp;name=%E7%A7%BB%E5%8B%95&amp;cb=11,</v>
      </c>
      <c r="AD3" s="2"/>
    </row>
    <row r="4" spans="3:33" x14ac:dyDescent="0.4">
      <c r="W4" s="29" t="s">
        <v>109</v>
      </c>
      <c r="AD4" s="2"/>
      <c r="AE4" s="47" t="s">
        <v>2</v>
      </c>
      <c r="AF4" s="47" t="str">
        <f>AF27&amp;AF28&amp;AF29</f>
        <v>https://algo.jeita.or.jp/ex/2/?algo=20&amp;stage=0707,1000,0,01,1111111,1002001,1000001,1000001,1003001,1000001,1111111,&amp;name=%E7%A7%BB%E5%8B%95</v>
      </c>
    </row>
    <row r="5" spans="3:33" x14ac:dyDescent="0.4">
      <c r="S5" s="29" t="s">
        <v>136</v>
      </c>
      <c r="AD5" s="2"/>
      <c r="AE5" s="59" t="s">
        <v>110</v>
      </c>
      <c r="AF5" s="47" t="str">
        <f>AF27&amp;AF28&amp;AF29&amp;AF30</f>
        <v>https://algo.jeita.or.jp/ex/2/?algo=20&amp;stage=0707,1000,0,01,1111111,1002001,1000001,1000001,1003001,1000001,1111111,&amp;name=%E7%A7%BB%E5%8B%95&amp;cb=11,</v>
      </c>
    </row>
    <row r="6" spans="3:33" x14ac:dyDescent="0.4">
      <c r="C6" s="29" t="s">
        <v>4</v>
      </c>
      <c r="U6" s="29" t="s">
        <v>5</v>
      </c>
      <c r="AD6" s="2"/>
    </row>
    <row r="7" spans="3:33" x14ac:dyDescent="0.4">
      <c r="D7" s="29">
        <v>1</v>
      </c>
      <c r="E7" s="29">
        <v>2</v>
      </c>
      <c r="F7" s="29">
        <v>3</v>
      </c>
      <c r="G7" s="29">
        <v>4</v>
      </c>
      <c r="H7" s="29">
        <v>5</v>
      </c>
      <c r="I7" s="29">
        <v>6</v>
      </c>
      <c r="J7" s="29">
        <v>7</v>
      </c>
      <c r="P7" s="29" t="s">
        <v>6</v>
      </c>
      <c r="U7" s="29" t="s">
        <v>7</v>
      </c>
      <c r="AD7" s="2"/>
    </row>
    <row r="8" spans="3:33" x14ac:dyDescent="0.4">
      <c r="C8" s="29">
        <v>1</v>
      </c>
      <c r="D8" s="50" t="s">
        <v>9</v>
      </c>
      <c r="E8" s="50" t="s">
        <v>9</v>
      </c>
      <c r="F8" s="50" t="s">
        <v>9</v>
      </c>
      <c r="G8" s="50" t="s">
        <v>9</v>
      </c>
      <c r="H8" s="50" t="s">
        <v>9</v>
      </c>
      <c r="I8" s="50" t="s">
        <v>9</v>
      </c>
      <c r="J8" s="50" t="s">
        <v>9</v>
      </c>
      <c r="K8" s="61"/>
      <c r="L8" s="61"/>
      <c r="M8" s="61"/>
      <c r="N8" s="61"/>
      <c r="P8" s="28" t="s">
        <v>10</v>
      </c>
      <c r="Q8" s="28" t="s">
        <v>11</v>
      </c>
      <c r="R8" s="28" t="s">
        <v>12</v>
      </c>
      <c r="U8" s="8" t="s">
        <v>10</v>
      </c>
      <c r="V8" s="28" t="s">
        <v>13</v>
      </c>
      <c r="X8" s="29" t="s">
        <v>14</v>
      </c>
      <c r="AD8" s="2"/>
    </row>
    <row r="9" spans="3:33" x14ac:dyDescent="0.4">
      <c r="C9" s="29">
        <v>2</v>
      </c>
      <c r="D9" s="50" t="s">
        <v>9</v>
      </c>
      <c r="E9" s="50"/>
      <c r="F9" s="50"/>
      <c r="G9" s="50" t="s">
        <v>8</v>
      </c>
      <c r="H9" s="50"/>
      <c r="I9" s="50"/>
      <c r="J9" s="50" t="s">
        <v>9</v>
      </c>
      <c r="K9" s="61"/>
      <c r="L9" s="61"/>
      <c r="M9" s="61"/>
      <c r="N9" s="61"/>
      <c r="P9" s="28" t="s">
        <v>15</v>
      </c>
      <c r="Q9" s="49">
        <v>1</v>
      </c>
      <c r="R9" s="28">
        <v>4</v>
      </c>
      <c r="T9" s="29">
        <v>1</v>
      </c>
      <c r="U9" s="49" t="s">
        <v>15</v>
      </c>
      <c r="V9" s="49">
        <v>1</v>
      </c>
      <c r="X9" s="28" t="s">
        <v>10</v>
      </c>
      <c r="Y9" s="28" t="s">
        <v>16</v>
      </c>
      <c r="AD9" s="2"/>
      <c r="AG9" s="29" t="s">
        <v>139</v>
      </c>
    </row>
    <row r="10" spans="3:33" x14ac:dyDescent="0.4">
      <c r="C10" s="29">
        <v>3</v>
      </c>
      <c r="D10" s="50" t="s">
        <v>9</v>
      </c>
      <c r="E10" s="50"/>
      <c r="F10" s="50"/>
      <c r="G10" s="50"/>
      <c r="H10" s="50"/>
      <c r="I10" s="50"/>
      <c r="J10" s="50" t="s">
        <v>9</v>
      </c>
      <c r="K10" s="61"/>
      <c r="L10" s="61"/>
      <c r="M10" s="61"/>
      <c r="N10" s="61"/>
      <c r="P10" s="28" t="s">
        <v>17</v>
      </c>
      <c r="Q10" s="49">
        <v>0</v>
      </c>
      <c r="R10" s="10">
        <v>4</v>
      </c>
      <c r="T10" s="29">
        <v>2</v>
      </c>
      <c r="U10" s="49"/>
      <c r="V10" s="49"/>
      <c r="X10" s="28" t="s">
        <v>15</v>
      </c>
      <c r="Y10" s="28" t="s">
        <v>18</v>
      </c>
      <c r="AD10" s="2"/>
      <c r="AG10" s="29" t="s">
        <v>108</v>
      </c>
    </row>
    <row r="11" spans="3:33" ht="18.75" customHeight="1" x14ac:dyDescent="0.4">
      <c r="C11" s="29">
        <v>4</v>
      </c>
      <c r="D11" s="50" t="s">
        <v>9</v>
      </c>
      <c r="E11" s="50"/>
      <c r="F11" s="50"/>
      <c r="G11" s="50"/>
      <c r="H11" s="50"/>
      <c r="I11" s="50"/>
      <c r="J11" s="50" t="s">
        <v>9</v>
      </c>
      <c r="K11" s="61"/>
      <c r="L11" s="61"/>
      <c r="M11" s="61"/>
      <c r="N11" s="61"/>
      <c r="P11" s="28" t="s">
        <v>19</v>
      </c>
      <c r="Q11" s="49">
        <v>0</v>
      </c>
      <c r="R11" s="10">
        <v>2</v>
      </c>
      <c r="T11" s="29">
        <v>3</v>
      </c>
      <c r="U11" s="49"/>
      <c r="V11" s="49"/>
      <c r="X11" s="28" t="s">
        <v>17</v>
      </c>
      <c r="Y11" s="28" t="s">
        <v>20</v>
      </c>
      <c r="AD11" s="2"/>
      <c r="AE11" s="29" t="s">
        <v>21</v>
      </c>
      <c r="AF11" s="29" t="s">
        <v>22</v>
      </c>
    </row>
    <row r="12" spans="3:33" ht="18.75" customHeight="1" x14ac:dyDescent="0.4">
      <c r="C12" s="29">
        <v>5</v>
      </c>
      <c r="D12" s="50" t="s">
        <v>9</v>
      </c>
      <c r="E12" s="50"/>
      <c r="F12" s="50"/>
      <c r="G12" s="50" t="s">
        <v>23</v>
      </c>
      <c r="H12" s="50"/>
      <c r="I12" s="50"/>
      <c r="J12" s="50" t="s">
        <v>9</v>
      </c>
      <c r="K12" s="61"/>
      <c r="L12" s="61"/>
      <c r="M12" s="61"/>
      <c r="N12" s="61"/>
      <c r="P12" s="28" t="s">
        <v>24</v>
      </c>
      <c r="Q12" s="49">
        <v>0</v>
      </c>
      <c r="R12" s="28">
        <v>2</v>
      </c>
      <c r="T12" s="29">
        <v>4</v>
      </c>
      <c r="U12" s="49"/>
      <c r="V12" s="49"/>
      <c r="X12" s="28" t="s">
        <v>19</v>
      </c>
      <c r="Y12" s="28" t="s">
        <v>25</v>
      </c>
      <c r="AD12" s="2"/>
      <c r="AE12" s="29" t="s">
        <v>26</v>
      </c>
      <c r="AF12" s="29" t="s">
        <v>27</v>
      </c>
    </row>
    <row r="13" spans="3:33" ht="18.75" customHeight="1" x14ac:dyDescent="0.4">
      <c r="C13" s="29">
        <v>6</v>
      </c>
      <c r="D13" s="50" t="s">
        <v>9</v>
      </c>
      <c r="E13" s="50"/>
      <c r="F13" s="50"/>
      <c r="G13" s="50"/>
      <c r="H13" s="50"/>
      <c r="I13" s="50"/>
      <c r="J13" s="50" t="s">
        <v>9</v>
      </c>
      <c r="K13" s="61"/>
      <c r="L13" s="61"/>
      <c r="M13" s="61"/>
      <c r="N13" s="61"/>
      <c r="P13" s="52" t="s">
        <v>28</v>
      </c>
      <c r="Q13" s="52">
        <f>Q12</f>
        <v>0</v>
      </c>
      <c r="R13" s="52">
        <f>Q13</f>
        <v>0</v>
      </c>
      <c r="T13" s="29">
        <v>5</v>
      </c>
      <c r="U13" s="49"/>
      <c r="V13" s="49"/>
      <c r="X13" s="28" t="s">
        <v>24</v>
      </c>
      <c r="Y13" s="12">
        <v>0</v>
      </c>
      <c r="AD13" s="2"/>
      <c r="AE13" s="29" t="s">
        <v>29</v>
      </c>
      <c r="AF13" s="29" t="s">
        <v>30</v>
      </c>
    </row>
    <row r="14" spans="3:33" x14ac:dyDescent="0.4">
      <c r="C14" s="29">
        <v>7</v>
      </c>
      <c r="D14" s="50" t="s">
        <v>9</v>
      </c>
      <c r="E14" s="50" t="s">
        <v>9</v>
      </c>
      <c r="F14" s="50" t="s">
        <v>9</v>
      </c>
      <c r="G14" s="50" t="s">
        <v>9</v>
      </c>
      <c r="H14" s="50" t="s">
        <v>9</v>
      </c>
      <c r="I14" s="50" t="s">
        <v>9</v>
      </c>
      <c r="J14" s="50" t="s">
        <v>9</v>
      </c>
      <c r="K14" s="61"/>
      <c r="L14" s="61"/>
      <c r="M14" s="61"/>
      <c r="N14" s="61"/>
      <c r="P14" s="52" t="s">
        <v>31</v>
      </c>
      <c r="Q14" s="52">
        <f>Q11+Q12</f>
        <v>0</v>
      </c>
      <c r="R14" s="52">
        <f>Q14</f>
        <v>0</v>
      </c>
      <c r="T14" s="29">
        <v>6</v>
      </c>
      <c r="U14" s="49"/>
      <c r="V14" s="49"/>
      <c r="X14" s="28" t="s">
        <v>28</v>
      </c>
      <c r="Y14" s="12">
        <v>0</v>
      </c>
      <c r="AD14" s="2"/>
      <c r="AE14" s="29" t="s">
        <v>32</v>
      </c>
      <c r="AF14" s="53" t="s">
        <v>116</v>
      </c>
      <c r="AG14" s="29" t="s">
        <v>34</v>
      </c>
    </row>
    <row r="15" spans="3:33" x14ac:dyDescent="0.4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T15" s="29">
        <v>7</v>
      </c>
      <c r="U15" s="49"/>
      <c r="V15" s="49"/>
      <c r="X15" s="28" t="s">
        <v>31</v>
      </c>
      <c r="Y15" s="12">
        <v>0</v>
      </c>
      <c r="AD15" s="2"/>
      <c r="AE15" s="29" t="s">
        <v>6</v>
      </c>
      <c r="AF15" s="29" t="str">
        <f>Q43&amp;Q44&amp;Q45&amp;Q46</f>
        <v>1000</v>
      </c>
      <c r="AG15" s="29" t="s">
        <v>34</v>
      </c>
    </row>
    <row r="16" spans="3:33" x14ac:dyDescent="0.4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T16" s="29">
        <v>8</v>
      </c>
      <c r="U16" s="49"/>
      <c r="V16" s="49"/>
      <c r="AD16" s="2"/>
      <c r="AE16" s="29" t="s">
        <v>36</v>
      </c>
      <c r="AF16" s="29">
        <f>AF31</f>
        <v>0</v>
      </c>
      <c r="AG16" s="29" t="s">
        <v>34</v>
      </c>
    </row>
    <row r="17" spans="3:33" x14ac:dyDescent="0.4">
      <c r="P17" s="28" t="s">
        <v>37</v>
      </c>
      <c r="Q17" s="49">
        <v>1</v>
      </c>
      <c r="R17" s="29" t="s">
        <v>95</v>
      </c>
      <c r="T17" s="29">
        <v>9</v>
      </c>
      <c r="U17" s="49"/>
      <c r="V17" s="49"/>
      <c r="AD17" s="2"/>
      <c r="AE17" s="29" t="s">
        <v>38</v>
      </c>
      <c r="AF17" s="29" t="str">
        <f>REPT("0",2-LEN(Q17))&amp;Q17</f>
        <v>01</v>
      </c>
      <c r="AG17" s="29" t="s">
        <v>34</v>
      </c>
    </row>
    <row r="18" spans="3:33" x14ac:dyDescent="0.4">
      <c r="T18" s="29">
        <v>10</v>
      </c>
      <c r="U18" s="49"/>
      <c r="V18" s="49"/>
      <c r="AD18" s="2"/>
    </row>
    <row r="19" spans="3:33" x14ac:dyDescent="0.4">
      <c r="P19" s="28" t="s">
        <v>36</v>
      </c>
      <c r="Q19" s="49" t="s">
        <v>43</v>
      </c>
      <c r="T19" s="29">
        <v>11</v>
      </c>
      <c r="U19" s="49"/>
      <c r="V19" s="49"/>
      <c r="AD19" s="2"/>
    </row>
    <row r="20" spans="3:33" x14ac:dyDescent="0.4">
      <c r="T20" s="29">
        <v>12</v>
      </c>
      <c r="U20" s="49"/>
      <c r="V20" s="49"/>
      <c r="AD20" s="2"/>
    </row>
    <row r="21" spans="3:33" x14ac:dyDescent="0.4">
      <c r="T21" s="29">
        <v>13</v>
      </c>
      <c r="U21" s="49"/>
      <c r="V21" s="49"/>
      <c r="AD21" s="2"/>
    </row>
    <row r="22" spans="3:33" x14ac:dyDescent="0.4">
      <c r="T22" s="29">
        <v>14</v>
      </c>
      <c r="U22" s="49"/>
      <c r="V22" s="49"/>
      <c r="AD22" s="2"/>
    </row>
    <row r="23" spans="3:33" x14ac:dyDescent="0.4">
      <c r="T23" s="29">
        <v>15</v>
      </c>
      <c r="U23" s="49"/>
      <c r="V23" s="49"/>
      <c r="AD23" s="2"/>
    </row>
    <row r="24" spans="3:33" x14ac:dyDescent="0.4">
      <c r="T24" s="29">
        <v>16</v>
      </c>
      <c r="U24" s="49"/>
      <c r="V24" s="49"/>
      <c r="AD24" s="2"/>
    </row>
    <row r="25" spans="3:33" x14ac:dyDescent="0.4">
      <c r="D25" s="29" t="s">
        <v>40</v>
      </c>
      <c r="P25" s="29" t="s">
        <v>41</v>
      </c>
      <c r="AD25" s="2"/>
    </row>
    <row r="26" spans="3:33" x14ac:dyDescent="0.4">
      <c r="E26" s="50" t="s">
        <v>8</v>
      </c>
      <c r="F26" s="29" t="s">
        <v>42</v>
      </c>
      <c r="Q26" s="49" t="s">
        <v>43</v>
      </c>
      <c r="U26" s="29" t="s">
        <v>44</v>
      </c>
      <c r="AD26" s="2"/>
      <c r="AE26" s="29" t="s">
        <v>45</v>
      </c>
    </row>
    <row r="27" spans="3:33" x14ac:dyDescent="0.4">
      <c r="E27" s="50" t="s">
        <v>9</v>
      </c>
      <c r="F27" s="29" t="s">
        <v>46</v>
      </c>
      <c r="Q27" s="49" t="s">
        <v>39</v>
      </c>
      <c r="U27" s="49" t="s">
        <v>15</v>
      </c>
      <c r="V27" s="49" t="s">
        <v>24</v>
      </c>
      <c r="AD27" s="2"/>
      <c r="AE27" s="29" t="s">
        <v>47</v>
      </c>
      <c r="AF27" s="29" t="s">
        <v>143</v>
      </c>
    </row>
    <row r="28" spans="3:33" x14ac:dyDescent="0.4">
      <c r="E28" s="50" t="s">
        <v>23</v>
      </c>
      <c r="F28" s="29" t="s">
        <v>48</v>
      </c>
      <c r="Q28" s="49" t="s">
        <v>49</v>
      </c>
      <c r="U28" s="49" t="s">
        <v>17</v>
      </c>
      <c r="V28" s="49" t="s">
        <v>28</v>
      </c>
      <c r="AD28" s="2"/>
      <c r="AE28" s="29" t="s">
        <v>50</v>
      </c>
      <c r="AF28" s="29" t="str">
        <f>AF11&amp;AF12&amp;AF13&amp;AF14&amp;AG14&amp;AF15&amp;AG15&amp;AF16&amp;AG16&amp;AF17&amp;AG17&amp;AF52</f>
        <v>?algo=20&amp;stage=0707,1000,0,01,1111111,1002001,1000001,1000001,1003001,1000001,1111111,</v>
      </c>
    </row>
    <row r="29" spans="3:33" x14ac:dyDescent="0.4">
      <c r="Q29" s="49" t="s">
        <v>52</v>
      </c>
      <c r="U29" s="49" t="s">
        <v>19</v>
      </c>
      <c r="V29" s="49" t="s">
        <v>31</v>
      </c>
      <c r="AD29" s="2"/>
      <c r="AE29" s="29" t="s">
        <v>53</v>
      </c>
      <c r="AF29" s="29" t="str">
        <f>IF(P3&lt;&gt;"","&amp;name="&amp;_xlfn.ENCODEURL(P3),"")</f>
        <v>&amp;name=%E7%A7%BB%E5%8B%95</v>
      </c>
    </row>
    <row r="30" spans="3:33" x14ac:dyDescent="0.4">
      <c r="AD30" s="2"/>
      <c r="AE30" s="29" t="s">
        <v>54</v>
      </c>
      <c r="AF30" s="29" t="str">
        <f>"&amp;cb="&amp;AF59</f>
        <v>&amp;cb=11,</v>
      </c>
    </row>
    <row r="31" spans="3:33" ht="19.5" thickBot="1" x14ac:dyDescent="0.45">
      <c r="AD31" s="2"/>
      <c r="AE31" s="29" t="s">
        <v>55</v>
      </c>
      <c r="AF31" s="29">
        <f>VLOOKUP(Q19,$P$73:$Q$76,2, FALSE())</f>
        <v>0</v>
      </c>
    </row>
    <row r="32" spans="3:33" x14ac:dyDescent="0.4">
      <c r="C32" s="55" t="s">
        <v>56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AD32" s="2"/>
    </row>
    <row r="33" spans="1:33" x14ac:dyDescent="0.4">
      <c r="C33" s="18"/>
      <c r="D33" s="29" t="s">
        <v>4</v>
      </c>
      <c r="P33" s="29" t="s">
        <v>10</v>
      </c>
      <c r="Q33" s="29" t="str">
        <f>IF(S54&gt;0,"エラー有","エラー無")</f>
        <v>エラー無</v>
      </c>
      <c r="R33" s="29">
        <f>S54</f>
        <v>0</v>
      </c>
      <c r="S33" s="29" t="s">
        <v>57</v>
      </c>
      <c r="U33" s="29" t="s">
        <v>5</v>
      </c>
      <c r="Y33" s="21"/>
      <c r="AD33" s="2"/>
    </row>
    <row r="34" spans="1:33" x14ac:dyDescent="0.4">
      <c r="C34" s="18"/>
      <c r="D34" s="29" t="s">
        <v>58</v>
      </c>
      <c r="H34" s="29" t="str">
        <f>IF(E76=1,"エラー無","エラー有")</f>
        <v>エラー無</v>
      </c>
      <c r="K34" s="29">
        <f>E76</f>
        <v>1</v>
      </c>
      <c r="L34" s="29" t="s">
        <v>57</v>
      </c>
      <c r="U34" s="29" t="s">
        <v>59</v>
      </c>
      <c r="W34" s="29" t="str">
        <f>IF(X42&gt;0,"エラー有","エラー無")</f>
        <v>エラー無</v>
      </c>
      <c r="X34" s="29">
        <f>X42</f>
        <v>0</v>
      </c>
      <c r="Y34" s="21" t="s">
        <v>57</v>
      </c>
      <c r="AD34" s="2"/>
    </row>
    <row r="35" spans="1:33" x14ac:dyDescent="0.4">
      <c r="C35" s="18"/>
      <c r="D35" s="29" t="s">
        <v>60</v>
      </c>
      <c r="H35" s="29" t="str">
        <f>IF(E75&gt;0,"エラー有","エラー無")</f>
        <v>エラー無</v>
      </c>
      <c r="K35" s="29">
        <f>E75</f>
        <v>0</v>
      </c>
      <c r="L35" s="29" t="s">
        <v>61</v>
      </c>
      <c r="P35" s="29" t="s">
        <v>62</v>
      </c>
      <c r="Q35" s="29" t="str">
        <f>IF(Q67=TRUE(),"エラー有","エラー無")</f>
        <v>エラー無</v>
      </c>
      <c r="U35" s="29" t="s">
        <v>63</v>
      </c>
      <c r="W35" s="29" t="str">
        <f>IF(AB62&gt;0,"エラー有","エラー無")</f>
        <v>エラー無</v>
      </c>
      <c r="X35" s="29">
        <f>AB62</f>
        <v>0</v>
      </c>
      <c r="Y35" s="21" t="s">
        <v>57</v>
      </c>
      <c r="AD35" s="2"/>
    </row>
    <row r="36" spans="1:33" x14ac:dyDescent="0.4">
      <c r="C36" s="18"/>
      <c r="U36" s="29" t="s">
        <v>13</v>
      </c>
      <c r="W36" s="29" t="str">
        <f>IF(Z42&gt;0,"エラー有","エラー無")</f>
        <v>エラー無</v>
      </c>
      <c r="X36" s="29">
        <f>Z42</f>
        <v>0</v>
      </c>
      <c r="Y36" s="21" t="s">
        <v>57</v>
      </c>
      <c r="AD36" s="2"/>
      <c r="AF36" s="22"/>
    </row>
    <row r="37" spans="1:33" ht="19.5" thickBot="1" x14ac:dyDescent="0.45"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 t="s">
        <v>64</v>
      </c>
      <c r="Q37" s="24" t="str">
        <f>IF(S78=1, "エラー無","エラー有")</f>
        <v>エラー無</v>
      </c>
      <c r="R37" s="24"/>
      <c r="S37" s="24"/>
      <c r="T37" s="24"/>
      <c r="U37" s="24" t="s">
        <v>107</v>
      </c>
      <c r="V37" s="24"/>
      <c r="W37" s="24" t="str">
        <f>IF(X62&gt;0,"エラー有","エラー無")</f>
        <v>エラー無</v>
      </c>
      <c r="X37" s="24">
        <f>X62</f>
        <v>0</v>
      </c>
      <c r="Y37" s="56" t="s">
        <v>57</v>
      </c>
      <c r="AD37" s="2"/>
    </row>
    <row r="38" spans="1:33" x14ac:dyDescent="0.4">
      <c r="AD38" s="2"/>
    </row>
    <row r="39" spans="1:33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3" x14ac:dyDescent="0.4">
      <c r="B40" s="29" t="s">
        <v>65</v>
      </c>
      <c r="X40" s="29" t="s">
        <v>59</v>
      </c>
      <c r="Z40" s="29" t="s">
        <v>66</v>
      </c>
      <c r="AD40" s="2"/>
    </row>
    <row r="41" spans="1:33" x14ac:dyDescent="0.4">
      <c r="D41" s="49">
        <f t="shared" ref="D41:J47" si="0">IF(OR(EXACT(D8,"A"),EXACT(D8,"Ａ"),EXACT(D8,"a"),EXACT(D8,"ａ")),3,IF(OR(EXACT(D8,"P"),EXACT(D8,"Ｐ"),EXACT(D8,"p"),EXACT(D8,"ｐ")),2, IF(OR(EXACT(D8,"X"),EXACT(D8,"Ｘ"),EXACT(D8,"x"),EXACT(D8,"ｘ")),1,0)))</f>
        <v>1</v>
      </c>
      <c r="E41" s="49">
        <f t="shared" si="0"/>
        <v>1</v>
      </c>
      <c r="F41" s="49">
        <f t="shared" si="0"/>
        <v>1</v>
      </c>
      <c r="G41" s="49">
        <f t="shared" si="0"/>
        <v>1</v>
      </c>
      <c r="H41" s="49">
        <f t="shared" si="0"/>
        <v>1</v>
      </c>
      <c r="I41" s="49">
        <f t="shared" si="0"/>
        <v>1</v>
      </c>
      <c r="J41" s="49">
        <f t="shared" si="0"/>
        <v>1</v>
      </c>
      <c r="P41" s="29" t="s">
        <v>10</v>
      </c>
      <c r="X41" s="29" t="s">
        <v>67</v>
      </c>
      <c r="Z41" s="29" t="s">
        <v>67</v>
      </c>
      <c r="AD41" s="2"/>
      <c r="AE41" s="29" t="s">
        <v>68</v>
      </c>
      <c r="AF41" s="44" t="str">
        <f>D41&amp;E41&amp;F41&amp;G41&amp;H41&amp;I41&amp;J41&amp;AK41&amp;AG41</f>
        <v>1111111,</v>
      </c>
      <c r="AG41" s="29" t="s">
        <v>34</v>
      </c>
    </row>
    <row r="42" spans="1:33" x14ac:dyDescent="0.4">
      <c r="D42" s="49">
        <f t="shared" si="0"/>
        <v>1</v>
      </c>
      <c r="E42" s="49">
        <f t="shared" si="0"/>
        <v>0</v>
      </c>
      <c r="F42" s="49">
        <f t="shared" si="0"/>
        <v>0</v>
      </c>
      <c r="G42" s="49">
        <f t="shared" si="0"/>
        <v>2</v>
      </c>
      <c r="H42" s="49">
        <f t="shared" si="0"/>
        <v>0</v>
      </c>
      <c r="I42" s="49">
        <f t="shared" si="0"/>
        <v>0</v>
      </c>
      <c r="J42" s="49">
        <f t="shared" si="0"/>
        <v>1</v>
      </c>
      <c r="P42" s="29" t="s">
        <v>69</v>
      </c>
      <c r="S42" s="29" t="s">
        <v>67</v>
      </c>
      <c r="U42" s="29" t="s">
        <v>5</v>
      </c>
      <c r="X42" s="29">
        <f>SUM(X43:X58)</f>
        <v>0</v>
      </c>
      <c r="Z42" s="29">
        <f>SUM(Z43:Z58)</f>
        <v>0</v>
      </c>
      <c r="AD42" s="2"/>
      <c r="AE42" s="29" t="s">
        <v>70</v>
      </c>
      <c r="AF42" s="44" t="str">
        <f t="shared" ref="AF42:AF47" si="1">D42&amp;E42&amp;F42&amp;G42&amp;H42&amp;I42&amp;J42&amp;AK42&amp;AG42</f>
        <v>1002001,</v>
      </c>
      <c r="AG42" s="29" t="s">
        <v>34</v>
      </c>
    </row>
    <row r="43" spans="1:33" x14ac:dyDescent="0.4">
      <c r="D43" s="49">
        <f t="shared" si="0"/>
        <v>1</v>
      </c>
      <c r="E43" s="49">
        <f t="shared" si="0"/>
        <v>0</v>
      </c>
      <c r="F43" s="49">
        <f t="shared" si="0"/>
        <v>0</v>
      </c>
      <c r="G43" s="49">
        <f t="shared" si="0"/>
        <v>0</v>
      </c>
      <c r="H43" s="49">
        <f t="shared" si="0"/>
        <v>0</v>
      </c>
      <c r="I43" s="49">
        <f t="shared" si="0"/>
        <v>0</v>
      </c>
      <c r="J43" s="49">
        <f t="shared" si="0"/>
        <v>1</v>
      </c>
      <c r="P43" s="28" t="s">
        <v>15</v>
      </c>
      <c r="Q43" s="29">
        <f>IF(AND(Q9&gt;=0,Q9&lt;=R9,Q9=INT(Q9)),Q9, 0)</f>
        <v>1</v>
      </c>
      <c r="R43" s="29">
        <f>IF(AND(Q9&gt;=0,Q9&lt;=R9,Q9=INT(Q9)),Q9, -1)</f>
        <v>1</v>
      </c>
      <c r="S43" s="29">
        <f>IF(R43&lt;0, 1, 0)</f>
        <v>0</v>
      </c>
      <c r="T43" s="29">
        <v>1</v>
      </c>
      <c r="U43" s="28">
        <f t="shared" ref="U43:U58" si="2">IFERROR(VLOOKUP(U9,$U$63:$V$68,2,FALSE()),"")</f>
        <v>1</v>
      </c>
      <c r="V43" s="28">
        <f t="shared" ref="V43:V58" si="3">IF(U43&lt;&gt;"", V9, "")</f>
        <v>1</v>
      </c>
      <c r="W43" s="29" t="str">
        <f t="shared" ref="W43:W58" si="4">IF(U43&lt;&gt;"", ",", "")</f>
        <v>,</v>
      </c>
      <c r="X43" s="28">
        <f t="shared" ref="X43:X58" si="5">IF(AND(U43="",U9&lt;&gt;""),1,0)</f>
        <v>0</v>
      </c>
      <c r="Z43" s="28">
        <f t="shared" ref="Z43:Z58" si="6">IF(OR(U43="", AND(OR(U43=4,U43=5,U43=6), OR(V43=0,V43="")),AND(U43=1,OR(V43=1,V43=2,V43=3,V43=4)), AND(U43=2,OR(V43=0,V43=1,V43=2,V43=3)),AND(U43=3,OR(V43=0,V43=1,V43=2,V43=3,V43=4))),0, 1)</f>
        <v>0</v>
      </c>
      <c r="AA43" s="29" t="s">
        <v>71</v>
      </c>
      <c r="AD43" s="2"/>
      <c r="AE43" s="29" t="s">
        <v>70</v>
      </c>
      <c r="AF43" s="44" t="str">
        <f t="shared" si="1"/>
        <v>1000001,</v>
      </c>
      <c r="AG43" s="29" t="s">
        <v>34</v>
      </c>
    </row>
    <row r="44" spans="1:33" x14ac:dyDescent="0.4">
      <c r="D44" s="49">
        <f t="shared" si="0"/>
        <v>1</v>
      </c>
      <c r="E44" s="49">
        <f t="shared" si="0"/>
        <v>0</v>
      </c>
      <c r="F44" s="49">
        <f t="shared" si="0"/>
        <v>0</v>
      </c>
      <c r="G44" s="49">
        <f t="shared" si="0"/>
        <v>0</v>
      </c>
      <c r="H44" s="49">
        <f t="shared" si="0"/>
        <v>0</v>
      </c>
      <c r="I44" s="49">
        <f t="shared" si="0"/>
        <v>0</v>
      </c>
      <c r="J44" s="49">
        <f t="shared" si="0"/>
        <v>1</v>
      </c>
      <c r="P44" s="28" t="s">
        <v>17</v>
      </c>
      <c r="Q44" s="29">
        <f>IF(AND(Q10&gt;=0,Q10&lt;=R10,Q10=INT(Q10)),Q10, 0)</f>
        <v>0</v>
      </c>
      <c r="R44" s="29">
        <f>IF(AND(Q10&gt;=0,Q10&lt;=R10,Q10=INT(Q10)),Q10, -1)</f>
        <v>0</v>
      </c>
      <c r="S44" s="29">
        <f>IF(R44&lt;0, 1, 0)</f>
        <v>0</v>
      </c>
      <c r="T44" s="29">
        <v>2</v>
      </c>
      <c r="U44" s="28" t="str">
        <f t="shared" si="2"/>
        <v/>
      </c>
      <c r="V44" s="28" t="str">
        <f t="shared" si="3"/>
        <v/>
      </c>
      <c r="W44" s="29" t="str">
        <f t="shared" si="4"/>
        <v/>
      </c>
      <c r="X44" s="28">
        <f t="shared" si="5"/>
        <v>0</v>
      </c>
      <c r="Z44" s="28">
        <f t="shared" si="6"/>
        <v>0</v>
      </c>
      <c r="AA44" s="29" t="s">
        <v>72</v>
      </c>
      <c r="AD44" s="2"/>
      <c r="AE44" s="29" t="s">
        <v>70</v>
      </c>
      <c r="AF44" s="44" t="str">
        <f t="shared" si="1"/>
        <v>1000001,</v>
      </c>
      <c r="AG44" s="29" t="s">
        <v>34</v>
      </c>
    </row>
    <row r="45" spans="1:33" x14ac:dyDescent="0.4">
      <c r="D45" s="49">
        <f t="shared" si="0"/>
        <v>1</v>
      </c>
      <c r="E45" s="49">
        <f t="shared" si="0"/>
        <v>0</v>
      </c>
      <c r="F45" s="49">
        <f t="shared" si="0"/>
        <v>0</v>
      </c>
      <c r="G45" s="49">
        <f t="shared" si="0"/>
        <v>3</v>
      </c>
      <c r="H45" s="49">
        <f t="shared" si="0"/>
        <v>0</v>
      </c>
      <c r="I45" s="49">
        <f t="shared" si="0"/>
        <v>0</v>
      </c>
      <c r="J45" s="49">
        <f t="shared" si="0"/>
        <v>1</v>
      </c>
      <c r="P45" s="28" t="s">
        <v>19</v>
      </c>
      <c r="Q45" s="29">
        <f>IF(AND(Q11&gt;=0,Q11&lt;=R11,Q11=INT(Q11)),Q11, 0)</f>
        <v>0</v>
      </c>
      <c r="R45" s="29">
        <f>IF(AND(Q11&gt;=0,Q11&lt;=R11,Q11=INT(Q11)),Q11, -1)</f>
        <v>0</v>
      </c>
      <c r="S45" s="29">
        <f>IF(R45&lt;0, 1, 0)</f>
        <v>0</v>
      </c>
      <c r="T45" s="29">
        <v>3</v>
      </c>
      <c r="U45" s="28" t="str">
        <f t="shared" si="2"/>
        <v/>
      </c>
      <c r="V45" s="28" t="str">
        <f t="shared" si="3"/>
        <v/>
      </c>
      <c r="W45" s="29" t="str">
        <f t="shared" si="4"/>
        <v/>
      </c>
      <c r="X45" s="28">
        <f t="shared" si="5"/>
        <v>0</v>
      </c>
      <c r="Z45" s="28">
        <f t="shared" si="6"/>
        <v>0</v>
      </c>
      <c r="AA45" s="29" t="s">
        <v>73</v>
      </c>
      <c r="AD45" s="2"/>
      <c r="AE45" s="29" t="s">
        <v>70</v>
      </c>
      <c r="AF45" s="44" t="str">
        <f t="shared" si="1"/>
        <v>1003001,</v>
      </c>
      <c r="AG45" s="29" t="s">
        <v>34</v>
      </c>
    </row>
    <row r="46" spans="1:33" x14ac:dyDescent="0.4">
      <c r="D46" s="49">
        <f t="shared" si="0"/>
        <v>1</v>
      </c>
      <c r="E46" s="49">
        <f t="shared" si="0"/>
        <v>0</v>
      </c>
      <c r="F46" s="49">
        <f t="shared" si="0"/>
        <v>0</v>
      </c>
      <c r="G46" s="49">
        <f t="shared" si="0"/>
        <v>0</v>
      </c>
      <c r="H46" s="49">
        <f t="shared" si="0"/>
        <v>0</v>
      </c>
      <c r="I46" s="49">
        <f t="shared" si="0"/>
        <v>0</v>
      </c>
      <c r="J46" s="49">
        <f t="shared" si="0"/>
        <v>1</v>
      </c>
      <c r="P46" s="28" t="s">
        <v>24</v>
      </c>
      <c r="Q46" s="29">
        <f>IF(AND(Q12&gt;=0,Q12&lt;=R12,Q12=INT(Q12)),Q12, 0)</f>
        <v>0</v>
      </c>
      <c r="R46" s="29">
        <f>IF(AND(Q12&gt;=0,Q12&lt;=R12,Q12=INT(Q12)),Q12, -1)</f>
        <v>0</v>
      </c>
      <c r="S46" s="29">
        <f>IF(R46&lt;0, 1, 0)</f>
        <v>0</v>
      </c>
      <c r="T46" s="29">
        <v>4</v>
      </c>
      <c r="U46" s="28" t="str">
        <f t="shared" si="2"/>
        <v/>
      </c>
      <c r="V46" s="28" t="str">
        <f t="shared" si="3"/>
        <v/>
      </c>
      <c r="W46" s="29" t="str">
        <f t="shared" si="4"/>
        <v/>
      </c>
      <c r="X46" s="28">
        <f t="shared" si="5"/>
        <v>0</v>
      </c>
      <c r="Z46" s="28">
        <f t="shared" si="6"/>
        <v>0</v>
      </c>
      <c r="AA46" s="29" t="s">
        <v>74</v>
      </c>
      <c r="AD46" s="2"/>
      <c r="AE46" s="29" t="s">
        <v>70</v>
      </c>
      <c r="AF46" s="44" t="str">
        <f t="shared" si="1"/>
        <v>1000001,</v>
      </c>
      <c r="AG46" s="29" t="s">
        <v>34</v>
      </c>
    </row>
    <row r="47" spans="1:33" x14ac:dyDescent="0.4">
      <c r="D47" s="49">
        <f t="shared" si="0"/>
        <v>1</v>
      </c>
      <c r="E47" s="49">
        <f t="shared" si="0"/>
        <v>1</v>
      </c>
      <c r="F47" s="49">
        <f t="shared" si="0"/>
        <v>1</v>
      </c>
      <c r="G47" s="49">
        <f t="shared" si="0"/>
        <v>1</v>
      </c>
      <c r="H47" s="49">
        <f t="shared" si="0"/>
        <v>1</v>
      </c>
      <c r="I47" s="49">
        <f t="shared" si="0"/>
        <v>1</v>
      </c>
      <c r="J47" s="49">
        <f t="shared" si="0"/>
        <v>1</v>
      </c>
      <c r="T47" s="29">
        <v>5</v>
      </c>
      <c r="U47" s="28" t="str">
        <f t="shared" si="2"/>
        <v/>
      </c>
      <c r="V47" s="28" t="str">
        <f t="shared" si="3"/>
        <v/>
      </c>
      <c r="W47" s="29" t="str">
        <f t="shared" si="4"/>
        <v/>
      </c>
      <c r="X47" s="28">
        <f t="shared" si="5"/>
        <v>0</v>
      </c>
      <c r="Z47" s="28">
        <f t="shared" si="6"/>
        <v>0</v>
      </c>
      <c r="AA47" s="29" t="s">
        <v>75</v>
      </c>
      <c r="AD47" s="2"/>
      <c r="AE47" s="29" t="s">
        <v>70</v>
      </c>
      <c r="AF47" s="44" t="str">
        <f t="shared" si="1"/>
        <v>1111111,</v>
      </c>
      <c r="AG47" s="29" t="s">
        <v>34</v>
      </c>
    </row>
    <row r="48" spans="1:33" x14ac:dyDescent="0.4">
      <c r="P48" s="29" t="s">
        <v>76</v>
      </c>
      <c r="R48" s="29" t="b">
        <f>AND(Q49:Q52)</f>
        <v>1</v>
      </c>
      <c r="S48" s="29">
        <f>IF(R48,0,1)</f>
        <v>0</v>
      </c>
      <c r="T48" s="29">
        <v>6</v>
      </c>
      <c r="U48" s="28" t="str">
        <f t="shared" si="2"/>
        <v/>
      </c>
      <c r="V48" s="28" t="str">
        <f t="shared" si="3"/>
        <v/>
      </c>
      <c r="W48" s="29" t="str">
        <f t="shared" si="4"/>
        <v/>
      </c>
      <c r="X48" s="28">
        <f t="shared" si="5"/>
        <v>0</v>
      </c>
      <c r="Z48" s="28">
        <f t="shared" si="6"/>
        <v>0</v>
      </c>
      <c r="AD48" s="2"/>
    </row>
    <row r="49" spans="3:35" x14ac:dyDescent="0.4">
      <c r="P49" s="28" t="s">
        <v>15</v>
      </c>
      <c r="Q49" s="29" t="b">
        <f>ISNUMBER(Q9)</f>
        <v>1</v>
      </c>
      <c r="T49" s="29">
        <v>7</v>
      </c>
      <c r="U49" s="28" t="str">
        <f t="shared" si="2"/>
        <v/>
      </c>
      <c r="V49" s="28" t="str">
        <f t="shared" si="3"/>
        <v/>
      </c>
      <c r="W49" s="29" t="str">
        <f t="shared" si="4"/>
        <v/>
      </c>
      <c r="X49" s="28">
        <f t="shared" si="5"/>
        <v>0</v>
      </c>
      <c r="Z49" s="28">
        <f t="shared" si="6"/>
        <v>0</v>
      </c>
      <c r="AD49" s="2"/>
    </row>
    <row r="50" spans="3:35" x14ac:dyDescent="0.4">
      <c r="P50" s="28" t="s">
        <v>17</v>
      </c>
      <c r="Q50" s="29" t="b">
        <f>ISNUMBER(Q10)</f>
        <v>1</v>
      </c>
      <c r="T50" s="29">
        <v>8</v>
      </c>
      <c r="U50" s="28" t="str">
        <f t="shared" si="2"/>
        <v/>
      </c>
      <c r="V50" s="28" t="str">
        <f t="shared" si="3"/>
        <v/>
      </c>
      <c r="W50" s="29" t="str">
        <f t="shared" si="4"/>
        <v/>
      </c>
      <c r="X50" s="28">
        <f t="shared" si="5"/>
        <v>0</v>
      </c>
      <c r="Z50" s="28">
        <f t="shared" si="6"/>
        <v>0</v>
      </c>
      <c r="AD50" s="2"/>
    </row>
    <row r="51" spans="3:35" x14ac:dyDescent="0.4">
      <c r="P51" s="28" t="s">
        <v>19</v>
      </c>
      <c r="Q51" s="29" t="b">
        <f>ISNUMBER(Q11)</f>
        <v>1</v>
      </c>
      <c r="T51" s="29">
        <v>9</v>
      </c>
      <c r="U51" s="28" t="str">
        <f t="shared" si="2"/>
        <v/>
      </c>
      <c r="V51" s="28" t="str">
        <f t="shared" si="3"/>
        <v/>
      </c>
      <c r="W51" s="29" t="str">
        <f t="shared" si="4"/>
        <v/>
      </c>
      <c r="X51" s="28">
        <f t="shared" si="5"/>
        <v>0</v>
      </c>
      <c r="Z51" s="28">
        <f t="shared" si="6"/>
        <v>0</v>
      </c>
      <c r="AD51" s="2"/>
      <c r="AF51" s="29" t="str">
        <f>AJ41&amp;AK41&amp;AJ42&amp;AK42&amp;AJ43&amp;AK43&amp;AJ44&amp;AK44&amp;AJ45&amp;AK45&amp;AJ46&amp;AK46&amp;AJ47&amp;AK47&amp;AJ48&amp;AK48&amp;AJ49&amp;AK49</f>
        <v/>
      </c>
    </row>
    <row r="52" spans="3:35" x14ac:dyDescent="0.4">
      <c r="P52" s="28" t="s">
        <v>24</v>
      </c>
      <c r="Q52" s="29" t="b">
        <f>ISNUMBER(Q12)</f>
        <v>1</v>
      </c>
      <c r="T52" s="29">
        <v>10</v>
      </c>
      <c r="U52" s="28" t="str">
        <f t="shared" si="2"/>
        <v/>
      </c>
      <c r="V52" s="28" t="str">
        <f t="shared" si="3"/>
        <v/>
      </c>
      <c r="W52" s="29" t="str">
        <f t="shared" si="4"/>
        <v/>
      </c>
      <c r="X52" s="28">
        <f t="shared" si="5"/>
        <v>0</v>
      </c>
      <c r="Z52" s="28">
        <f t="shared" si="6"/>
        <v>0</v>
      </c>
      <c r="AD52" s="2"/>
      <c r="AE52" s="29" t="s">
        <v>77</v>
      </c>
      <c r="AF52" s="44" t="str">
        <f>AF41&amp;AF42&amp;AF43&amp;AF44&amp;AF45&amp;AF46&amp;AF47</f>
        <v>1111111,1002001,1000001,1000001,1003001,1000001,1111111,</v>
      </c>
    </row>
    <row r="53" spans="3:35" x14ac:dyDescent="0.4">
      <c r="T53" s="29">
        <v>11</v>
      </c>
      <c r="U53" s="28" t="str">
        <f t="shared" si="2"/>
        <v/>
      </c>
      <c r="V53" s="28" t="str">
        <f t="shared" si="3"/>
        <v/>
      </c>
      <c r="W53" s="29" t="str">
        <f t="shared" si="4"/>
        <v/>
      </c>
      <c r="X53" s="28">
        <f t="shared" si="5"/>
        <v>0</v>
      </c>
      <c r="Z53" s="28">
        <f t="shared" si="6"/>
        <v>0</v>
      </c>
      <c r="AD53" s="2"/>
    </row>
    <row r="54" spans="3:35" x14ac:dyDescent="0.4">
      <c r="Q54" s="57" t="s">
        <v>78</v>
      </c>
      <c r="S54" s="29">
        <f>SUM(S43:S48)</f>
        <v>0</v>
      </c>
      <c r="T54" s="29">
        <v>12</v>
      </c>
      <c r="U54" s="28" t="str">
        <f t="shared" si="2"/>
        <v/>
      </c>
      <c r="V54" s="28" t="str">
        <f t="shared" si="3"/>
        <v/>
      </c>
      <c r="W54" s="29" t="str">
        <f t="shared" si="4"/>
        <v/>
      </c>
      <c r="X54" s="28">
        <f t="shared" si="5"/>
        <v>0</v>
      </c>
      <c r="Z54" s="28">
        <f t="shared" si="6"/>
        <v>0</v>
      </c>
      <c r="AD54" s="2"/>
    </row>
    <row r="55" spans="3:35" x14ac:dyDescent="0.4">
      <c r="T55" s="29">
        <v>13</v>
      </c>
      <c r="U55" s="28" t="str">
        <f t="shared" si="2"/>
        <v/>
      </c>
      <c r="V55" s="28" t="str">
        <f t="shared" si="3"/>
        <v/>
      </c>
      <c r="W55" s="29" t="str">
        <f t="shared" si="4"/>
        <v/>
      </c>
      <c r="X55" s="28">
        <f t="shared" si="5"/>
        <v>0</v>
      </c>
      <c r="Z55" s="28">
        <f t="shared" si="6"/>
        <v>0</v>
      </c>
      <c r="AD55" s="2"/>
    </row>
    <row r="56" spans="3:35" x14ac:dyDescent="0.4">
      <c r="T56" s="29">
        <v>14</v>
      </c>
      <c r="U56" s="28" t="str">
        <f t="shared" si="2"/>
        <v/>
      </c>
      <c r="V56" s="28" t="str">
        <f t="shared" si="3"/>
        <v/>
      </c>
      <c r="W56" s="29" t="str">
        <f t="shared" si="4"/>
        <v/>
      </c>
      <c r="X56" s="28">
        <f t="shared" si="5"/>
        <v>0</v>
      </c>
      <c r="Z56" s="28">
        <f t="shared" si="6"/>
        <v>0</v>
      </c>
      <c r="AD56" s="2"/>
    </row>
    <row r="57" spans="3:35" x14ac:dyDescent="0.4">
      <c r="T57" s="29">
        <v>15</v>
      </c>
      <c r="U57" s="28" t="str">
        <f t="shared" si="2"/>
        <v/>
      </c>
      <c r="V57" s="28" t="str">
        <f t="shared" si="3"/>
        <v/>
      </c>
      <c r="W57" s="29" t="str">
        <f t="shared" si="4"/>
        <v/>
      </c>
      <c r="X57" s="28">
        <f t="shared" si="5"/>
        <v>0</v>
      </c>
      <c r="Z57" s="28">
        <f t="shared" si="6"/>
        <v>0</v>
      </c>
      <c r="AD57" s="2"/>
    </row>
    <row r="58" spans="3:35" x14ac:dyDescent="0.4">
      <c r="C58" s="29" t="s">
        <v>79</v>
      </c>
      <c r="T58" s="29">
        <v>16</v>
      </c>
      <c r="U58" s="28" t="str">
        <f t="shared" si="2"/>
        <v/>
      </c>
      <c r="V58" s="28" t="str">
        <f t="shared" si="3"/>
        <v/>
      </c>
      <c r="W58" s="29" t="str">
        <f t="shared" si="4"/>
        <v/>
      </c>
      <c r="X58" s="28">
        <f t="shared" si="5"/>
        <v>0</v>
      </c>
      <c r="Z58" s="28">
        <f t="shared" si="6"/>
        <v>0</v>
      </c>
      <c r="AD58" s="2"/>
      <c r="AE58" s="29" t="s">
        <v>5</v>
      </c>
    </row>
    <row r="59" spans="3:35" x14ac:dyDescent="0.4">
      <c r="AD59" s="2"/>
      <c r="AE59" s="29" t="s">
        <v>80</v>
      </c>
      <c r="AF59" s="29" t="str">
        <f>AF60&amp;AF61&amp;AF62&amp;AF63&amp;AF64&amp;AF65&amp;AF66&amp;AF67&amp;AF68&amp;AF69&amp;AF70&amp;AF71&amp;AF72&amp;AF73&amp;AF74&amp;AF75</f>
        <v>11,</v>
      </c>
    </row>
    <row r="60" spans="3:35" x14ac:dyDescent="0.4">
      <c r="D60" s="29" t="s">
        <v>8</v>
      </c>
      <c r="E60" s="29" cm="1">
        <f t="array" ref="E60">SUMPRODUCT((EXACT($D$8:$J$14,D60)*1))</f>
        <v>1</v>
      </c>
      <c r="G60" s="29" t="s">
        <v>42</v>
      </c>
      <c r="X60" s="29" t="s">
        <v>5</v>
      </c>
      <c r="AD60" s="2"/>
      <c r="AF60" s="31" t="str">
        <f>IF(AG60&lt;&gt;"",AG60&amp;AH60&amp;AI60,"")</f>
        <v>11,</v>
      </c>
      <c r="AG60" s="32">
        <f t="shared" ref="AG60:AH75" si="7">U43</f>
        <v>1</v>
      </c>
      <c r="AH60" s="33">
        <f t="shared" si="7"/>
        <v>1</v>
      </c>
      <c r="AI60" s="34" t="str">
        <f t="shared" ref="AI60:AI75" si="8">IF(AG60&lt;&gt;"", ",", "")</f>
        <v>,</v>
      </c>
    </row>
    <row r="61" spans="3:35" x14ac:dyDescent="0.4">
      <c r="D61" s="29" t="s">
        <v>9</v>
      </c>
      <c r="E61" s="29" cm="1">
        <f t="array" ref="E61">SUMPRODUCT((EXACT($D$8:$J$14,D61)*1))</f>
        <v>24</v>
      </c>
      <c r="G61" s="29" t="s">
        <v>81</v>
      </c>
      <c r="X61" s="29" t="s">
        <v>82</v>
      </c>
      <c r="AA61" s="29" t="s">
        <v>83</v>
      </c>
      <c r="AD61" s="2"/>
      <c r="AF61" s="31" t="str">
        <f t="shared" ref="AF61:AF75" si="9">IF(AF60&lt;&gt;"",IF(AG61&lt;&gt;"",AG61&amp;AH61&amp;AI61,""),"")</f>
        <v/>
      </c>
      <c r="AG61" s="35" t="str">
        <f t="shared" si="7"/>
        <v/>
      </c>
      <c r="AH61" s="29" t="str">
        <f t="shared" si="7"/>
        <v/>
      </c>
      <c r="AI61" s="36" t="str">
        <f t="shared" si="8"/>
        <v/>
      </c>
    </row>
    <row r="62" spans="3:35" x14ac:dyDescent="0.4">
      <c r="D62" s="29" t="s">
        <v>23</v>
      </c>
      <c r="E62" s="29" cm="1">
        <f t="array" ref="E62">SUMPRODUCT((EXACT($D$8:$J$14,D62)*1))</f>
        <v>1</v>
      </c>
      <c r="G62" s="29" t="s">
        <v>48</v>
      </c>
      <c r="X62" s="29">
        <f>SUM(X64:X78)</f>
        <v>0</v>
      </c>
      <c r="AA62" s="29" t="s">
        <v>84</v>
      </c>
      <c r="AB62" s="29">
        <f>SUM(AB64:AB69)</f>
        <v>0</v>
      </c>
      <c r="AD62" s="2"/>
      <c r="AF62" s="31" t="str">
        <f t="shared" si="9"/>
        <v/>
      </c>
      <c r="AG62" s="35" t="str">
        <f t="shared" si="7"/>
        <v/>
      </c>
      <c r="AH62" s="29" t="str">
        <f t="shared" si="7"/>
        <v/>
      </c>
      <c r="AI62" s="36" t="str">
        <f t="shared" si="8"/>
        <v/>
      </c>
    </row>
    <row r="63" spans="3:35" x14ac:dyDescent="0.4">
      <c r="C63" s="29" t="s">
        <v>102</v>
      </c>
      <c r="D63" s="29" t="s">
        <v>103</v>
      </c>
      <c r="E63" s="29" cm="1">
        <f t="array" ref="E63">SUMPRODUCT((EXACT($D$8:$J$14,D63)*1))</f>
        <v>0</v>
      </c>
      <c r="P63" s="29" t="s">
        <v>37</v>
      </c>
      <c r="U63" s="28" t="s">
        <v>15</v>
      </c>
      <c r="V63" s="37">
        <v>1</v>
      </c>
      <c r="W63" s="29">
        <v>1</v>
      </c>
      <c r="X63" s="38"/>
      <c r="AA63" s="29" t="s">
        <v>86</v>
      </c>
      <c r="AB63" s="29" t="s">
        <v>67</v>
      </c>
      <c r="AD63" s="2"/>
      <c r="AF63" s="31" t="str">
        <f t="shared" si="9"/>
        <v/>
      </c>
      <c r="AG63" s="35" t="str">
        <f t="shared" si="7"/>
        <v/>
      </c>
      <c r="AH63" s="29" t="str">
        <f t="shared" si="7"/>
        <v/>
      </c>
      <c r="AI63" s="36" t="str">
        <f t="shared" si="8"/>
        <v/>
      </c>
    </row>
    <row r="64" spans="3:35" x14ac:dyDescent="0.4">
      <c r="D64" s="29" t="s">
        <v>101</v>
      </c>
      <c r="E64" s="29" cm="1">
        <f t="array" ref="E64">SUMPRODUCT((EXACT($D$8:$J$14,D64)*1))</f>
        <v>0</v>
      </c>
      <c r="P64" s="29" t="s">
        <v>88</v>
      </c>
      <c r="Q64" s="29" t="b">
        <f>ISNUMBER(Q17)</f>
        <v>1</v>
      </c>
      <c r="U64" s="28" t="s">
        <v>17</v>
      </c>
      <c r="V64" s="37">
        <v>2</v>
      </c>
      <c r="W64" s="29">
        <v>2</v>
      </c>
      <c r="X64" s="28">
        <f t="shared" ref="X64:X78" si="10">IF(AND(U44&lt;&gt;"",U43=""),1,0)</f>
        <v>0</v>
      </c>
      <c r="Z64" s="29">
        <v>1</v>
      </c>
      <c r="AA64" s="29">
        <f t="shared" ref="AA64:AA69" si="11">COUNTIF($U$43:$U$58,Z64)</f>
        <v>1</v>
      </c>
      <c r="AB64" s="29">
        <f t="shared" ref="AB64:AB69" si="12">IF(AA64&lt;=Q9,0,1)</f>
        <v>0</v>
      </c>
      <c r="AD64" s="2"/>
      <c r="AF64" s="31" t="str">
        <f t="shared" si="9"/>
        <v/>
      </c>
      <c r="AG64" s="35" t="str">
        <f t="shared" si="7"/>
        <v/>
      </c>
      <c r="AH64" s="29" t="str">
        <f t="shared" si="7"/>
        <v/>
      </c>
      <c r="AI64" s="36" t="str">
        <f t="shared" si="8"/>
        <v/>
      </c>
    </row>
    <row r="65" spans="3:35" x14ac:dyDescent="0.4">
      <c r="D65" s="29" t="s">
        <v>104</v>
      </c>
      <c r="E65" s="29" cm="1">
        <f t="array" ref="E65">SUMPRODUCT((EXACT($D$8:$J$14,D65)*1))</f>
        <v>0</v>
      </c>
      <c r="P65" s="29" t="s">
        <v>90</v>
      </c>
      <c r="Q65" s="29">
        <f>IF(AND(Q64=TRUE(),Q17=INT(Q17)),0,1)</f>
        <v>0</v>
      </c>
      <c r="R65" s="29" t="s">
        <v>91</v>
      </c>
      <c r="U65" s="28" t="s">
        <v>19</v>
      </c>
      <c r="V65" s="37">
        <v>3</v>
      </c>
      <c r="W65" s="29">
        <v>3</v>
      </c>
      <c r="X65" s="28">
        <f t="shared" si="10"/>
        <v>0</v>
      </c>
      <c r="Z65" s="29">
        <v>2</v>
      </c>
      <c r="AA65" s="29">
        <f t="shared" si="11"/>
        <v>0</v>
      </c>
      <c r="AB65" s="29">
        <f t="shared" si="12"/>
        <v>0</v>
      </c>
      <c r="AD65" s="2"/>
      <c r="AF65" s="31" t="str">
        <f t="shared" si="9"/>
        <v/>
      </c>
      <c r="AG65" s="35" t="str">
        <f t="shared" si="7"/>
        <v/>
      </c>
      <c r="AH65" s="29" t="str">
        <f t="shared" si="7"/>
        <v/>
      </c>
      <c r="AI65" s="36" t="str">
        <f t="shared" si="8"/>
        <v/>
      </c>
    </row>
    <row r="66" spans="3:35" x14ac:dyDescent="0.4">
      <c r="C66" s="29" t="s">
        <v>105</v>
      </c>
      <c r="D66" s="29" t="s">
        <v>35</v>
      </c>
      <c r="E66" s="29" cm="1">
        <f t="array" ref="E66">SUMPRODUCT((EXACT($D$8:$J$14,D66)*1))</f>
        <v>0</v>
      </c>
      <c r="P66" s="29" t="s">
        <v>92</v>
      </c>
      <c r="Q66" s="29">
        <f>IF(AND(Q64=TRUE(),Q17&gt;=1,Q17&lt;=16),0,1)</f>
        <v>0</v>
      </c>
      <c r="R66" s="29" t="s">
        <v>91</v>
      </c>
      <c r="U66" s="28" t="s">
        <v>24</v>
      </c>
      <c r="V66" s="37">
        <v>4</v>
      </c>
      <c r="W66" s="29">
        <v>4</v>
      </c>
      <c r="X66" s="28">
        <f t="shared" si="10"/>
        <v>0</v>
      </c>
      <c r="Z66" s="29">
        <v>3</v>
      </c>
      <c r="AA66" s="29">
        <f t="shared" si="11"/>
        <v>0</v>
      </c>
      <c r="AB66" s="29">
        <f t="shared" si="12"/>
        <v>0</v>
      </c>
      <c r="AD66" s="2"/>
      <c r="AF66" s="31" t="str">
        <f t="shared" si="9"/>
        <v/>
      </c>
      <c r="AG66" s="35" t="str">
        <f t="shared" si="7"/>
        <v/>
      </c>
      <c r="AH66" s="29" t="str">
        <f t="shared" si="7"/>
        <v/>
      </c>
      <c r="AI66" s="36" t="str">
        <f t="shared" si="8"/>
        <v/>
      </c>
    </row>
    <row r="67" spans="3:35" x14ac:dyDescent="0.4">
      <c r="D67" s="29" t="s">
        <v>111</v>
      </c>
      <c r="E67" s="29" cm="1">
        <f t="array" ref="E67">SUMPRODUCT((EXACT($D$8:$J$14,D67)*1))</f>
        <v>0</v>
      </c>
      <c r="P67" s="29" t="s">
        <v>78</v>
      </c>
      <c r="Q67" s="29" t="b">
        <f>OR(Q65,Q66)</f>
        <v>0</v>
      </c>
      <c r="R67" s="29" t="s">
        <v>93</v>
      </c>
      <c r="U67" s="28" t="s">
        <v>28</v>
      </c>
      <c r="V67" s="37">
        <v>5</v>
      </c>
      <c r="W67" s="29">
        <v>5</v>
      </c>
      <c r="X67" s="28">
        <f t="shared" si="10"/>
        <v>0</v>
      </c>
      <c r="Z67" s="29">
        <v>4</v>
      </c>
      <c r="AA67" s="29">
        <f t="shared" si="11"/>
        <v>0</v>
      </c>
      <c r="AB67" s="29">
        <f t="shared" si="12"/>
        <v>0</v>
      </c>
      <c r="AD67" s="2"/>
      <c r="AF67" s="31" t="str">
        <f t="shared" si="9"/>
        <v/>
      </c>
      <c r="AG67" s="35" t="str">
        <f t="shared" si="7"/>
        <v/>
      </c>
      <c r="AH67" s="29" t="str">
        <f t="shared" si="7"/>
        <v/>
      </c>
      <c r="AI67" s="36" t="str">
        <f t="shared" si="8"/>
        <v/>
      </c>
    </row>
    <row r="68" spans="3:35" x14ac:dyDescent="0.4">
      <c r="D68" s="29" t="s">
        <v>112</v>
      </c>
      <c r="E68" s="29" cm="1">
        <f t="array" ref="E68">SUMPRODUCT((EXACT($D$8:$J$14,D68)*1))</f>
        <v>0</v>
      </c>
      <c r="U68" s="28" t="s">
        <v>31</v>
      </c>
      <c r="V68" s="37">
        <v>6</v>
      </c>
      <c r="W68" s="29">
        <v>6</v>
      </c>
      <c r="X68" s="28">
        <f t="shared" si="10"/>
        <v>0</v>
      </c>
      <c r="Z68" s="29">
        <v>5</v>
      </c>
      <c r="AA68" s="29">
        <f t="shared" si="11"/>
        <v>0</v>
      </c>
      <c r="AB68" s="29">
        <f t="shared" si="12"/>
        <v>0</v>
      </c>
      <c r="AD68" s="2"/>
      <c r="AF68" s="31" t="str">
        <f t="shared" si="9"/>
        <v/>
      </c>
      <c r="AG68" s="35" t="str">
        <f t="shared" si="7"/>
        <v/>
      </c>
      <c r="AH68" s="29" t="str">
        <f t="shared" si="7"/>
        <v/>
      </c>
      <c r="AI68" s="36" t="str">
        <f t="shared" si="8"/>
        <v/>
      </c>
    </row>
    <row r="69" spans="3:35" x14ac:dyDescent="0.4">
      <c r="D69" s="29" t="s">
        <v>113</v>
      </c>
      <c r="E69" s="29" cm="1">
        <f t="array" ref="E69">SUMPRODUCT((EXACT($D$8:$J$14,D69)*1))</f>
        <v>0</v>
      </c>
      <c r="W69" s="29">
        <v>7</v>
      </c>
      <c r="X69" s="28">
        <f t="shared" si="10"/>
        <v>0</v>
      </c>
      <c r="Z69" s="29">
        <v>6</v>
      </c>
      <c r="AA69" s="29">
        <f t="shared" si="11"/>
        <v>0</v>
      </c>
      <c r="AB69" s="29">
        <f t="shared" si="12"/>
        <v>0</v>
      </c>
      <c r="AD69" s="2"/>
      <c r="AF69" s="31" t="str">
        <f t="shared" si="9"/>
        <v/>
      </c>
      <c r="AG69" s="35" t="str">
        <f t="shared" si="7"/>
        <v/>
      </c>
      <c r="AH69" s="29" t="str">
        <f t="shared" si="7"/>
        <v/>
      </c>
      <c r="AI69" s="36" t="str">
        <f t="shared" si="8"/>
        <v/>
      </c>
    </row>
    <row r="70" spans="3:35" x14ac:dyDescent="0.4">
      <c r="D70" s="29" t="s">
        <v>100</v>
      </c>
      <c r="E70" s="29" cm="1">
        <f t="array" ref="E70">SUMPRODUCT((EXACT($D$8:$J$14,D70)*1))</f>
        <v>0</v>
      </c>
      <c r="W70" s="29">
        <v>8</v>
      </c>
      <c r="X70" s="28">
        <f t="shared" si="10"/>
        <v>0</v>
      </c>
      <c r="AD70" s="2"/>
      <c r="AF70" s="31" t="str">
        <f t="shared" si="9"/>
        <v/>
      </c>
      <c r="AG70" s="35" t="str">
        <f t="shared" si="7"/>
        <v/>
      </c>
      <c r="AH70" s="29" t="str">
        <f t="shared" si="7"/>
        <v/>
      </c>
      <c r="AI70" s="36" t="str">
        <f t="shared" si="8"/>
        <v/>
      </c>
    </row>
    <row r="71" spans="3:35" x14ac:dyDescent="0.4">
      <c r="D71" s="29" t="s">
        <v>114</v>
      </c>
      <c r="E71" s="29" cm="1">
        <f t="array" ref="E71">SUMPRODUCT((EXACT($D$8:$J$14,D71)*1))</f>
        <v>0</v>
      </c>
      <c r="W71" s="29">
        <v>9</v>
      </c>
      <c r="X71" s="28">
        <f t="shared" si="10"/>
        <v>0</v>
      </c>
      <c r="AD71" s="2"/>
      <c r="AF71" s="31" t="str">
        <f t="shared" si="9"/>
        <v/>
      </c>
      <c r="AG71" s="35" t="str">
        <f t="shared" si="7"/>
        <v/>
      </c>
      <c r="AH71" s="29" t="str">
        <f t="shared" si="7"/>
        <v/>
      </c>
      <c r="AI71" s="36" t="str">
        <f t="shared" si="8"/>
        <v/>
      </c>
    </row>
    <row r="72" spans="3:35" x14ac:dyDescent="0.4">
      <c r="S72" s="29" t="s">
        <v>94</v>
      </c>
      <c r="W72" s="29">
        <v>10</v>
      </c>
      <c r="X72" s="28">
        <f t="shared" si="10"/>
        <v>0</v>
      </c>
      <c r="AD72" s="2"/>
      <c r="AF72" s="31" t="str">
        <f t="shared" si="9"/>
        <v/>
      </c>
      <c r="AG72" s="35" t="str">
        <f t="shared" si="7"/>
        <v/>
      </c>
      <c r="AH72" s="29" t="str">
        <f t="shared" si="7"/>
        <v/>
      </c>
      <c r="AI72" s="36" t="str">
        <f t="shared" si="8"/>
        <v/>
      </c>
    </row>
    <row r="73" spans="3:35" x14ac:dyDescent="0.4">
      <c r="D73" s="29" t="s">
        <v>85</v>
      </c>
      <c r="E73" s="29" cm="1">
        <f t="array" ref="E73">SUMPRODUCT((EXACT($D$8:$J$14,"")*1))</f>
        <v>23</v>
      </c>
      <c r="P73" s="28" t="s">
        <v>43</v>
      </c>
      <c r="Q73" s="29">
        <v>0</v>
      </c>
      <c r="S73" s="29">
        <f>COUNTIF($Q$19,P73)</f>
        <v>1</v>
      </c>
      <c r="W73" s="29">
        <v>11</v>
      </c>
      <c r="X73" s="28">
        <f t="shared" si="10"/>
        <v>0</v>
      </c>
      <c r="AD73" s="2"/>
      <c r="AF73" s="31" t="str">
        <f t="shared" si="9"/>
        <v/>
      </c>
      <c r="AG73" s="35" t="str">
        <f t="shared" si="7"/>
        <v/>
      </c>
      <c r="AH73" s="29" t="str">
        <f t="shared" si="7"/>
        <v/>
      </c>
      <c r="AI73" s="36" t="str">
        <f t="shared" si="8"/>
        <v/>
      </c>
    </row>
    <row r="74" spans="3:35" x14ac:dyDescent="0.4">
      <c r="D74" s="29" t="s">
        <v>87</v>
      </c>
      <c r="E74" s="29">
        <f>SUM(E60:E73)</f>
        <v>49</v>
      </c>
      <c r="P74" s="28" t="s">
        <v>39</v>
      </c>
      <c r="Q74" s="29">
        <v>1</v>
      </c>
      <c r="S74" s="29">
        <f>COUNTIF($Q$19,P74)</f>
        <v>0</v>
      </c>
      <c r="W74" s="29">
        <v>12</v>
      </c>
      <c r="X74" s="28">
        <f t="shared" si="10"/>
        <v>0</v>
      </c>
      <c r="AD74" s="2"/>
      <c r="AF74" s="31" t="str">
        <f t="shared" si="9"/>
        <v/>
      </c>
      <c r="AG74" s="35" t="str">
        <f t="shared" si="7"/>
        <v/>
      </c>
      <c r="AH74" s="29" t="str">
        <f t="shared" si="7"/>
        <v/>
      </c>
      <c r="AI74" s="36" t="str">
        <f t="shared" si="8"/>
        <v/>
      </c>
    </row>
    <row r="75" spans="3:35" x14ac:dyDescent="0.4">
      <c r="D75" s="29" t="s">
        <v>89</v>
      </c>
      <c r="E75" s="29">
        <f>7*7 - E74</f>
        <v>0</v>
      </c>
      <c r="P75" s="28" t="s">
        <v>49</v>
      </c>
      <c r="Q75" s="29">
        <v>2</v>
      </c>
      <c r="S75" s="29">
        <f>COUNTIF($Q$19,P75)</f>
        <v>0</v>
      </c>
      <c r="W75" s="29">
        <v>13</v>
      </c>
      <c r="X75" s="28">
        <f t="shared" si="10"/>
        <v>0</v>
      </c>
      <c r="AD75" s="2"/>
      <c r="AF75" s="31" t="str">
        <f t="shared" si="9"/>
        <v/>
      </c>
      <c r="AG75" s="39" t="str">
        <f t="shared" si="7"/>
        <v/>
      </c>
      <c r="AH75" s="40" t="str">
        <f t="shared" si="7"/>
        <v/>
      </c>
      <c r="AI75" s="41" t="str">
        <f t="shared" si="8"/>
        <v/>
      </c>
    </row>
    <row r="76" spans="3:35" x14ac:dyDescent="0.4">
      <c r="E76" s="29">
        <f>E62+E65+E68+E71</f>
        <v>1</v>
      </c>
      <c r="F76" s="29" t="s">
        <v>106</v>
      </c>
      <c r="P76" s="28" t="s">
        <v>52</v>
      </c>
      <c r="Q76" s="29">
        <v>3</v>
      </c>
      <c r="S76" s="29">
        <f>COUNTIF($Q$19,P76)</f>
        <v>0</v>
      </c>
      <c r="W76" s="29">
        <v>14</v>
      </c>
      <c r="X76" s="28">
        <f t="shared" si="10"/>
        <v>0</v>
      </c>
      <c r="AD76" s="2"/>
    </row>
    <row r="77" spans="3:35" x14ac:dyDescent="0.4">
      <c r="W77" s="29">
        <v>15</v>
      </c>
      <c r="X77" s="28">
        <f t="shared" si="10"/>
        <v>0</v>
      </c>
      <c r="AD77" s="2"/>
    </row>
    <row r="78" spans="3:35" x14ac:dyDescent="0.4">
      <c r="R78" s="29" t="s">
        <v>87</v>
      </c>
      <c r="S78" s="29">
        <f>SUM(S73:S76)</f>
        <v>1</v>
      </c>
      <c r="W78" s="29">
        <v>16</v>
      </c>
      <c r="X78" s="28">
        <f t="shared" si="10"/>
        <v>0</v>
      </c>
      <c r="AD78" s="2"/>
    </row>
    <row r="79" spans="3:35" x14ac:dyDescent="0.4">
      <c r="AD79" s="2"/>
    </row>
    <row r="80" spans="3:35" x14ac:dyDescent="0.4">
      <c r="AD80" s="2"/>
    </row>
    <row r="81" spans="30:30" x14ac:dyDescent="0.4">
      <c r="AD81" s="2"/>
    </row>
    <row r="82" spans="30:30" x14ac:dyDescent="0.4">
      <c r="AD82" s="2"/>
    </row>
    <row r="83" spans="30:30" x14ac:dyDescent="0.4">
      <c r="AD83" s="2"/>
    </row>
    <row r="84" spans="30:30" x14ac:dyDescent="0.4">
      <c r="AD84" s="2"/>
    </row>
    <row r="85" spans="30:30" x14ac:dyDescent="0.4">
      <c r="AD85" s="2"/>
    </row>
    <row r="86" spans="30:30" x14ac:dyDescent="0.4">
      <c r="AD86" s="2"/>
    </row>
    <row r="87" spans="30:30" x14ac:dyDescent="0.4">
      <c r="AD87" s="2"/>
    </row>
    <row r="88" spans="30:30" x14ac:dyDescent="0.4">
      <c r="AD88" s="2"/>
    </row>
    <row r="89" spans="30:30" x14ac:dyDescent="0.4">
      <c r="AD89" s="2"/>
    </row>
    <row r="90" spans="30:30" x14ac:dyDescent="0.4">
      <c r="AD90" s="2"/>
    </row>
    <row r="91" spans="30:30" x14ac:dyDescent="0.4">
      <c r="AD91" s="2"/>
    </row>
    <row r="92" spans="30:30" x14ac:dyDescent="0.4">
      <c r="AD92" s="2"/>
    </row>
    <row r="93" spans="30:30" x14ac:dyDescent="0.4">
      <c r="AD93" s="2"/>
    </row>
    <row r="94" spans="30:30" x14ac:dyDescent="0.4">
      <c r="AD94" s="2"/>
    </row>
    <row r="95" spans="30:30" x14ac:dyDescent="0.4">
      <c r="AD95" s="2"/>
    </row>
    <row r="96" spans="30:30" x14ac:dyDescent="0.4">
      <c r="AD96" s="2"/>
    </row>
    <row r="97" spans="30:30" x14ac:dyDescent="0.4">
      <c r="AD97" s="2"/>
    </row>
    <row r="98" spans="30:30" x14ac:dyDescent="0.4">
      <c r="AD98" s="2"/>
    </row>
  </sheetData>
  <phoneticPr fontId="4"/>
  <conditionalFormatting sqref="C33:Y33 C34:D34 H34:Y34 C37:Y37 C36:D36 O36:Y36 C35:Y35">
    <cfRule type="expression" dxfId="0" priority="1">
      <formula>(C33="エラー有")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7x7</vt:lpstr>
      <vt:lpstr>9x9</vt:lpstr>
      <vt:lpstr>11x11</vt:lpstr>
      <vt:lpstr>使い方</vt:lpstr>
      <vt:lpstr>使用例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2024-08-15T23:53:58Z</dcterms:created>
  <dcterms:modified xsi:type="dcterms:W3CDTF">2024-08-15T23:54:07Z</dcterms:modified>
  <dc:language/>
</cp:coreProperties>
</file>